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35" windowWidth="9375" windowHeight="2910" tabRatio="598" activeTab="0"/>
  </bookViews>
  <sheets>
    <sheet name="I квартал 2018 год" sheetId="1" r:id="rId1"/>
  </sheets>
  <definedNames/>
  <calcPr fullCalcOnLoad="1"/>
</workbook>
</file>

<file path=xl/sharedStrings.xml><?xml version="1.0" encoding="utf-8"?>
<sst xmlns="http://schemas.openxmlformats.org/spreadsheetml/2006/main" count="1109" uniqueCount="159">
  <si>
    <t>Адресные социальные пособия</t>
  </si>
  <si>
    <t>Всего</t>
  </si>
  <si>
    <t>Азов</t>
  </si>
  <si>
    <t>Батайск</t>
  </si>
  <si>
    <t xml:space="preserve">Волгодонск </t>
  </si>
  <si>
    <t>Гуково</t>
  </si>
  <si>
    <t>Донецк</t>
  </si>
  <si>
    <t>Зверево</t>
  </si>
  <si>
    <t>Новочеркасск</t>
  </si>
  <si>
    <t>Новошахтинск</t>
  </si>
  <si>
    <t>Таганрог</t>
  </si>
  <si>
    <t>Шахты</t>
  </si>
  <si>
    <t>x</t>
  </si>
  <si>
    <t>Азовский</t>
  </si>
  <si>
    <t>Аксайский</t>
  </si>
  <si>
    <t>Багаевский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</si>
  <si>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</si>
  <si>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</si>
  <si>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</si>
  <si>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</si>
  <si>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</si>
  <si>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</si>
  <si>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</si>
  <si>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</si>
  <si>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</si>
  <si>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</si>
  <si>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</si>
  <si>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</si>
  <si>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</si>
  <si>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Куйбышевский</t>
  </si>
  <si>
    <t>Мартыновский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</si>
  <si>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</si>
  <si>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</si>
  <si>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</si>
  <si>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</si>
  <si>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</si>
  <si>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</si>
  <si>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</si>
  <si>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</si>
  <si>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</si>
  <si>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</si>
  <si>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Семикаракорский</t>
  </si>
  <si>
    <t xml:space="preserve">Советский </t>
  </si>
  <si>
    <t>Тарасовский</t>
  </si>
  <si>
    <t>Тацинский</t>
  </si>
  <si>
    <t>Целинский</t>
  </si>
  <si>
    <t>Цимлянский</t>
  </si>
  <si>
    <t>Чертковский</t>
  </si>
  <si>
    <t>Шолоховский</t>
  </si>
  <si>
    <t>№                                                                                                                                                        п/п</t>
  </si>
  <si>
    <t>Ростов-на-Дону</t>
  </si>
  <si>
    <t>Матвеево-Курганский</t>
  </si>
  <si>
    <t>Родионово-Несветайский</t>
  </si>
  <si>
    <t>Усть-Донецкий</t>
  </si>
  <si>
    <t>Каменск-Шахтинский</t>
  </si>
  <si>
    <t>Белокалитвинский</t>
  </si>
  <si>
    <t>Красносулинский</t>
  </si>
  <si>
    <t>Миллеровский</t>
  </si>
  <si>
    <t>Сальский</t>
  </si>
  <si>
    <t>Субсидии на оплату жилья и коммунальных услуг</t>
  </si>
  <si>
    <t xml:space="preserve">  </t>
  </si>
  <si>
    <t>всего</t>
  </si>
  <si>
    <t>Численность населения                                                                                                                          на 1 января,                                                                                                                                                                                                                                                    тыс. чел.</t>
  </si>
  <si>
    <t>Родилось</t>
  </si>
  <si>
    <t>Умерло</t>
  </si>
  <si>
    <t>Естественный прирост (+),                                                                                                                                                                                   убыль (-),                                                                                                                                                                                                                чел.</t>
  </si>
  <si>
    <t>Всего,             чел.</t>
  </si>
  <si>
    <t>Всего, 
ед.</t>
  </si>
  <si>
    <t>Наименование 
городских округов и 
муниципальных районов</t>
  </si>
  <si>
    <t>В расчете
на 10000 населения</t>
  </si>
  <si>
    <t>№
п/п</t>
  </si>
  <si>
    <t>№ 
п/п</t>
  </si>
  <si>
    <t>Всего,
чел.</t>
  </si>
  <si>
    <t>Доля
пенсионеров
в численности 
населения, 
%</t>
  </si>
  <si>
    <t>Обслужено
семей</t>
  </si>
  <si>
    <t xml:space="preserve">Число семей,
находившихся
на социальном
патронаже            </t>
  </si>
  <si>
    <t>Обслужено детей  
в социальных приютах</t>
  </si>
  <si>
    <t>Всего,
ед.</t>
  </si>
  <si>
    <t>Всего,   
чел.</t>
  </si>
  <si>
    <t>Социальное обслуживание 
 граждан пожилого возраста и инвалидов</t>
  </si>
  <si>
    <t>в них обслужи-
вается, 
чел.</t>
  </si>
  <si>
    <t>Количество граждан, получивших пособия, 
чел.</t>
  </si>
  <si>
    <t xml:space="preserve">Выдано
пособий,
ед. </t>
  </si>
  <si>
    <t>Средний 
размер
пособия,
руб.</t>
  </si>
  <si>
    <t>Средний размер   
субсидии в месяц,  
руб.</t>
  </si>
  <si>
    <t>ранговое место</t>
  </si>
  <si>
    <t>руб.</t>
  </si>
  <si>
    <t>х</t>
  </si>
  <si>
    <t xml:space="preserve">  Всего по области:</t>
  </si>
  <si>
    <t xml:space="preserve">  Итого по городским округам:</t>
  </si>
  <si>
    <t xml:space="preserve">  Итого по муниципальным районам:</t>
  </si>
  <si>
    <t>Итого по муниципальным районам:</t>
  </si>
  <si>
    <t xml:space="preserve">в расчете
на 10000  пенсионеров                                                                        </t>
  </si>
  <si>
    <t>Количество
 детей, 
чел.</t>
  </si>
  <si>
    <t>Количество
 детей,
чел.</t>
  </si>
  <si>
    <t>№ п/п</t>
  </si>
  <si>
    <t xml:space="preserve">социальные работники </t>
  </si>
  <si>
    <t>средний медицинский персонал</t>
  </si>
  <si>
    <t xml:space="preserve">младший медицинский персонал </t>
  </si>
  <si>
    <t xml:space="preserve">врачи </t>
  </si>
  <si>
    <t>педагогические работники</t>
  </si>
  <si>
    <t>Выплачено,  
тыс. руб.</t>
  </si>
  <si>
    <t>Социальная поддержка семей с детьми</t>
  </si>
  <si>
    <t>Выплачено, тыс. руб.</t>
  </si>
  <si>
    <t>Соотношение средней заработной платы работников муниципальных учреждений социального обслуживания 
со средней заработной платой в регионе, %</t>
  </si>
  <si>
    <t>Количество мобильных бригад, 
ед.</t>
  </si>
  <si>
    <t>Количество детей, оздоровленных за счет субсидии в лагерях дневного пребывания, чел.</t>
  </si>
  <si>
    <t>Количество детей, оздоровленных за счет субвенции в санаторных и загородных стационарных лагерях, чел.</t>
  </si>
  <si>
    <t>Социальная поддержка многодетных семей, 
исполнение Указа Президента РФ от 07.05.2014 № 606</t>
  </si>
  <si>
    <t>Количество многодетных семей, ед.</t>
  </si>
  <si>
    <t xml:space="preserve">Всего, 
чел. </t>
  </si>
  <si>
    <t>Количество действующих организаций, ед.</t>
  </si>
  <si>
    <t>Количество заключенных соглашений всех уровней, ед.</t>
  </si>
  <si>
    <t>Количество заключенных коллективных договоров, ед.</t>
  </si>
  <si>
    <t xml:space="preserve">Количество семей, ед. </t>
  </si>
  <si>
    <t>Количество детей, чел.</t>
  </si>
  <si>
    <t>Соотношение средней заработной платы работников областных учреждений социального обслуживания 
со средней заработной платой в регионе, %</t>
  </si>
  <si>
    <t>Среднесписоч-ная численность работников по полному кругу действующих предприятий, чел.</t>
  </si>
  <si>
    <t>Число охваченных договорами работников крупных и средних организаций, чел.</t>
  </si>
  <si>
    <t>Численность пенсионеров, 
на 31 марта,
чел.</t>
  </si>
  <si>
    <t>Среднемесячная заработная плата
 за январь-февраль
(расчетные данные по полному кругу предприятий)</t>
  </si>
  <si>
    <t>Начислено субсидий
на 31 марта, 
тыс. руб.</t>
  </si>
  <si>
    <t>Количество детей, на которых назначено пособие на 31 марта, чел.</t>
  </si>
  <si>
    <t>Количество писем,
поступивших за январь-март, ед.</t>
  </si>
  <si>
    <t>Количество действующих предприятий, присоединив-шихся к областному Соглашению</t>
  </si>
  <si>
    <t>2016 год</t>
  </si>
  <si>
    <t>Доля работников, охваченных коллективно-договорным регулирова-нием, чел.</t>
  </si>
  <si>
    <t>Численность работников, рост заработной платы которых регламентируется Указом, чел.</t>
  </si>
  <si>
    <t>Численность работников, рост заработной платы которых регламентируется Указами, чел.</t>
  </si>
  <si>
    <t>2017 год</t>
  </si>
  <si>
    <t xml:space="preserve">2017 год </t>
  </si>
  <si>
    <t>Пособие на ребенка</t>
  </si>
  <si>
    <t>2017                                                                                                                                                                                                                           в % к 
2016</t>
  </si>
  <si>
    <t>2018
в % к
2017</t>
  </si>
  <si>
    <t>2018         в % к
2017</t>
  </si>
  <si>
    <t>2018 год</t>
  </si>
  <si>
    <t>2018
в % к 
2017</t>
  </si>
  <si>
    <t xml:space="preserve">2018 год </t>
  </si>
  <si>
    <t>Социальное партнерство в сфере трудовых отношений 
I квартал 2018 года</t>
  </si>
  <si>
    <t>2018                                                                                                                                                                                                                       в % к 
2017</t>
  </si>
  <si>
    <t>Исполнение в I квартале 2018 года Указа Президента РФ 
от 07.05.2012 N 597 "О мероприятиях по реализации государственной социальной политики" в части повышения заработной платы отдельным категориям работников</t>
  </si>
  <si>
    <t>Реализация в I квартале 2018 года Указов Президента РФ № 597 
от 07.05.2012 и № 1688 от 28.12.2012 в части повышения заработной платы отдельным категориям работников</t>
  </si>
  <si>
    <t>Направлено средств 
 на выплату пособий
на 
31.03.2018, 
тыс. руб.</t>
  </si>
  <si>
    <t>2018 
в % к
2017</t>
  </si>
  <si>
    <t>Охват семей 
на 31.03.2018,  %</t>
  </si>
  <si>
    <t>2018
в % к  
2017</t>
  </si>
  <si>
    <t>Направлено 
на текущие выплаты
в 2018 году, 
тыс. руб.</t>
  </si>
  <si>
    <t>Ежемесячная выплата на детей 1 - 2 года жизни из малообеспеченных семей, 
на 31 марта 2018 года</t>
  </si>
  <si>
    <t>Ежемесячная денежная
 выплата на детей 
из многодетных семей, 
на 31 марта 2018 года</t>
  </si>
  <si>
    <t>Количество выданных
в 2012-2018 годах сертификатов на региональный материнский капитал, ед.</t>
  </si>
  <si>
    <t>Проведение оздоровительной кампании
в I квартале 2018 года</t>
  </si>
  <si>
    <t>Социальное обслуживание несовершеннолетних 
и семей с детьми в  I квартале 2018 году</t>
  </si>
  <si>
    <t>Количество приемных семей на 31.03.2018, 
ед.</t>
  </si>
  <si>
    <t>Количество социально-реабилита-
ционных отделений 
на 31.03.2018, 
ед.</t>
  </si>
  <si>
    <t xml:space="preserve">Количество обслуживаемых 
на дому 
на 31.03.2018,
чел.                                                                                              </t>
  </si>
  <si>
    <t>Динамика письменных
обращений граждан, 
поступивших
в министерство
за январь-март 
2018 года,
в сравнении с аналогичным периодом
2017 года</t>
  </si>
  <si>
    <t>Естественное движение населения                                                                                                                                                                 за январь-март 2017 года</t>
  </si>
  <si>
    <r>
      <t xml:space="preserve">Естественное движение населения                                                                                                                                                                 за январь-март 2018 года
                                        </t>
    </r>
    <r>
      <rPr>
        <b/>
        <sz val="7"/>
        <rFont val="Arial"/>
        <family val="2"/>
      </rPr>
      <t xml:space="preserve">              </t>
    </r>
    <r>
      <rPr>
        <b/>
        <i/>
        <sz val="7"/>
        <rFont val="Arial"/>
        <family val="2"/>
      </rPr>
      <t>(предварительные данные)</t>
    </r>
  </si>
  <si>
    <t>Ежемесячная денежная выплата в размере 8334 рубля  на  третьего ребенка или последующих детей, 
на 31 марта 2018 года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</si>
</sst>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\-0"/>
    <numFmt numFmtId="190" formatCode="0_ ;\-0\ "/>
    <numFmt numFmtId="191" formatCode="0.0_ ;\-0.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_р_."/>
    <numFmt numFmtId="198" formatCode="#,##0_р_."/>
    <numFmt numFmtId="199" formatCode="#,##0.00_р_."/>
    <numFmt numFmtId="200" formatCode="#,##0.00&quot;р.&quot;"/>
    <numFmt numFmtId="201" formatCode="#,##0.0"/>
    <numFmt numFmtId="202" formatCode="\+0"/>
    <numFmt numFmtId="203" formatCode="00000\-0000"/>
  </numFmts>
  <fonts count="99">
    <font>
      <sz val="10"/>
      <name val="Lazurski"/>
      <family val="0"/>
    </font>
    <font>
      <b/>
      <sz val="10"/>
      <name val="Lazurski"/>
      <family val="0"/>
    </font>
    <font>
      <i/>
      <sz val="10"/>
      <name val="Lazurski"/>
      <family val="0"/>
    </font>
    <font>
      <b/>
      <i/>
      <sz val="10"/>
      <name val="Lazurski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1.5"/>
      <color indexed="12"/>
      <name val="Lazurski"/>
      <family val="0"/>
    </font>
    <font>
      <u val="single"/>
      <sz val="11.5"/>
      <color indexed="36"/>
      <name val="Lazurski"/>
      <family val="0"/>
    </font>
    <font>
      <b/>
      <sz val="9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10"/>
      <color indexed="10"/>
      <name val="Arial"/>
      <family val="2"/>
    </font>
    <font>
      <sz val="11"/>
      <color indexed="10"/>
      <name val="Times New Roman Cyr"/>
      <family val="1"/>
    </font>
    <font>
      <sz val="20"/>
      <color indexed="10"/>
      <name val="Arial"/>
      <family val="2"/>
    </font>
    <font>
      <b/>
      <sz val="9.5"/>
      <color indexed="9"/>
      <name val="Times New Roman Cyr"/>
      <family val="0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 Cyr"/>
      <family val="1"/>
    </font>
    <font>
      <sz val="9"/>
      <color indexed="8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8"/>
      <color indexed="8"/>
      <name val="Garamond Cyr"/>
      <family val="0"/>
    </font>
    <font>
      <sz val="9"/>
      <color indexed="8"/>
      <name val="Franklin Gothic Book"/>
      <family val="0"/>
    </font>
    <font>
      <sz val="10"/>
      <color indexed="8"/>
      <name val="Lazurski"/>
      <family val="0"/>
    </font>
    <font>
      <b/>
      <sz val="20"/>
      <color indexed="57"/>
      <name val="Franklin Gothic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 Cyr"/>
      <family val="1"/>
    </font>
    <font>
      <b/>
      <sz val="9"/>
      <color rgb="FFFF0000"/>
      <name val="Times New Roman Cyr"/>
      <family val="1"/>
    </font>
    <font>
      <sz val="10"/>
      <color rgb="FFFF0000"/>
      <name val="Arial"/>
      <family val="2"/>
    </font>
    <font>
      <sz val="11"/>
      <color rgb="FFFF0000"/>
      <name val="Times New Roman Cyr"/>
      <family val="1"/>
    </font>
    <font>
      <sz val="20"/>
      <color rgb="FFFF0000"/>
      <name val="Arial"/>
      <family val="2"/>
    </font>
    <font>
      <b/>
      <sz val="9.5"/>
      <color theme="0"/>
      <name val="Times New Roman Cyr"/>
      <family val="0"/>
    </font>
    <font>
      <b/>
      <sz val="9.5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Times New Roman Cyr"/>
      <family val="1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21" fillId="3" borderId="0" applyNumberFormat="0" applyBorder="0" applyAlignment="0" applyProtection="0"/>
    <xf numFmtId="0" fontId="65" fillId="4" borderId="0" applyNumberFormat="0" applyBorder="0" applyAlignment="0" applyProtection="0"/>
    <xf numFmtId="0" fontId="21" fillId="5" borderId="0" applyNumberFormat="0" applyBorder="0" applyAlignment="0" applyProtection="0"/>
    <xf numFmtId="0" fontId="65" fillId="6" borderId="0" applyNumberFormat="0" applyBorder="0" applyAlignment="0" applyProtection="0"/>
    <xf numFmtId="0" fontId="21" fillId="7" borderId="0" applyNumberFormat="0" applyBorder="0" applyAlignment="0" applyProtection="0"/>
    <xf numFmtId="0" fontId="65" fillId="8" borderId="0" applyNumberFormat="0" applyBorder="0" applyAlignment="0" applyProtection="0"/>
    <xf numFmtId="0" fontId="21" fillId="9" borderId="0" applyNumberFormat="0" applyBorder="0" applyAlignment="0" applyProtection="0"/>
    <xf numFmtId="0" fontId="65" fillId="10" borderId="0" applyNumberFormat="0" applyBorder="0" applyAlignment="0" applyProtection="0"/>
    <xf numFmtId="0" fontId="21" fillId="11" borderId="0" applyNumberFormat="0" applyBorder="0" applyAlignment="0" applyProtection="0"/>
    <xf numFmtId="0" fontId="65" fillId="12" borderId="0" applyNumberFormat="0" applyBorder="0" applyAlignment="0" applyProtection="0"/>
    <xf numFmtId="0" fontId="21" fillId="13" borderId="0" applyNumberFormat="0" applyBorder="0" applyAlignment="0" applyProtection="0"/>
    <xf numFmtId="0" fontId="65" fillId="14" borderId="0" applyNumberFormat="0" applyBorder="0" applyAlignment="0" applyProtection="0"/>
    <xf numFmtId="0" fontId="21" fillId="15" borderId="0" applyNumberFormat="0" applyBorder="0" applyAlignment="0" applyProtection="0"/>
    <xf numFmtId="0" fontId="65" fillId="16" borderId="0" applyNumberFormat="0" applyBorder="0" applyAlignment="0" applyProtection="0"/>
    <xf numFmtId="0" fontId="21" fillId="17" borderId="0" applyNumberFormat="0" applyBorder="0" applyAlignment="0" applyProtection="0"/>
    <xf numFmtId="0" fontId="65" fillId="18" borderId="0" applyNumberFormat="0" applyBorder="0" applyAlignment="0" applyProtection="0"/>
    <xf numFmtId="0" fontId="21" fillId="19" borderId="0" applyNumberFormat="0" applyBorder="0" applyAlignment="0" applyProtection="0"/>
    <xf numFmtId="0" fontId="65" fillId="20" borderId="0" applyNumberFormat="0" applyBorder="0" applyAlignment="0" applyProtection="0"/>
    <xf numFmtId="0" fontId="21" fillId="9" borderId="0" applyNumberFormat="0" applyBorder="0" applyAlignment="0" applyProtection="0"/>
    <xf numFmtId="0" fontId="65" fillId="21" borderId="0" applyNumberFormat="0" applyBorder="0" applyAlignment="0" applyProtection="0"/>
    <xf numFmtId="0" fontId="21" fillId="15" borderId="0" applyNumberFormat="0" applyBorder="0" applyAlignment="0" applyProtection="0"/>
    <xf numFmtId="0" fontId="65" fillId="22" borderId="0" applyNumberFormat="0" applyBorder="0" applyAlignment="0" applyProtection="0"/>
    <xf numFmtId="0" fontId="21" fillId="23" borderId="0" applyNumberFormat="0" applyBorder="0" applyAlignment="0" applyProtection="0"/>
    <xf numFmtId="0" fontId="66" fillId="24" borderId="0" applyNumberFormat="0" applyBorder="0" applyAlignment="0" applyProtection="0"/>
    <xf numFmtId="0" fontId="22" fillId="25" borderId="0" applyNumberFormat="0" applyBorder="0" applyAlignment="0" applyProtection="0"/>
    <xf numFmtId="0" fontId="66" fillId="26" borderId="0" applyNumberFormat="0" applyBorder="0" applyAlignment="0" applyProtection="0"/>
    <xf numFmtId="0" fontId="22" fillId="17" borderId="0" applyNumberFormat="0" applyBorder="0" applyAlignment="0" applyProtection="0"/>
    <xf numFmtId="0" fontId="66" fillId="27" borderId="0" applyNumberFormat="0" applyBorder="0" applyAlignment="0" applyProtection="0"/>
    <xf numFmtId="0" fontId="22" fillId="19" borderId="0" applyNumberFormat="0" applyBorder="0" applyAlignment="0" applyProtection="0"/>
    <xf numFmtId="0" fontId="66" fillId="28" borderId="0" applyNumberFormat="0" applyBorder="0" applyAlignment="0" applyProtection="0"/>
    <xf numFmtId="0" fontId="22" fillId="29" borderId="0" applyNumberFormat="0" applyBorder="0" applyAlignment="0" applyProtection="0"/>
    <xf numFmtId="0" fontId="66" fillId="30" borderId="0" applyNumberFormat="0" applyBorder="0" applyAlignment="0" applyProtection="0"/>
    <xf numFmtId="0" fontId="22" fillId="31" borderId="0" applyNumberFormat="0" applyBorder="0" applyAlignment="0" applyProtection="0"/>
    <xf numFmtId="0" fontId="66" fillId="32" borderId="0" applyNumberFormat="0" applyBorder="0" applyAlignment="0" applyProtection="0"/>
    <xf numFmtId="0" fontId="22" fillId="33" borderId="0" applyNumberFormat="0" applyBorder="0" applyAlignment="0" applyProtection="0"/>
    <xf numFmtId="0" fontId="66" fillId="34" borderId="0" applyNumberFormat="0" applyBorder="0" applyAlignment="0" applyProtection="0"/>
    <xf numFmtId="0" fontId="22" fillId="35" borderId="0" applyNumberFormat="0" applyBorder="0" applyAlignment="0" applyProtection="0"/>
    <xf numFmtId="0" fontId="66" fillId="36" borderId="0" applyNumberFormat="0" applyBorder="0" applyAlignment="0" applyProtection="0"/>
    <xf numFmtId="0" fontId="22" fillId="37" borderId="0" applyNumberFormat="0" applyBorder="0" applyAlignment="0" applyProtection="0"/>
    <xf numFmtId="0" fontId="66" fillId="38" borderId="0" applyNumberFormat="0" applyBorder="0" applyAlignment="0" applyProtection="0"/>
    <xf numFmtId="0" fontId="22" fillId="39" borderId="0" applyNumberFormat="0" applyBorder="0" applyAlignment="0" applyProtection="0"/>
    <xf numFmtId="0" fontId="66" fillId="40" borderId="0" applyNumberFormat="0" applyBorder="0" applyAlignment="0" applyProtection="0"/>
    <xf numFmtId="0" fontId="22" fillId="29" borderId="0" applyNumberFormat="0" applyBorder="0" applyAlignment="0" applyProtection="0"/>
    <xf numFmtId="0" fontId="66" fillId="41" borderId="0" applyNumberFormat="0" applyBorder="0" applyAlignment="0" applyProtection="0"/>
    <xf numFmtId="0" fontId="22" fillId="31" borderId="0" applyNumberFormat="0" applyBorder="0" applyAlignment="0" applyProtection="0"/>
    <xf numFmtId="0" fontId="66" fillId="42" borderId="0" applyNumberFormat="0" applyBorder="0" applyAlignment="0" applyProtection="0"/>
    <xf numFmtId="0" fontId="22" fillId="43" borderId="0" applyNumberFormat="0" applyBorder="0" applyAlignment="0" applyProtection="0"/>
    <xf numFmtId="0" fontId="67" fillId="44" borderId="1" applyNumberFormat="0" applyAlignment="0" applyProtection="0"/>
    <xf numFmtId="0" fontId="23" fillId="13" borderId="2" applyNumberFormat="0" applyAlignment="0" applyProtection="0"/>
    <xf numFmtId="0" fontId="68" fillId="45" borderId="3" applyNumberFormat="0" applyAlignment="0" applyProtection="0"/>
    <xf numFmtId="0" fontId="24" fillId="46" borderId="4" applyNumberFormat="0" applyAlignment="0" applyProtection="0"/>
    <xf numFmtId="0" fontId="69" fillId="45" borderId="1" applyNumberFormat="0" applyAlignment="0" applyProtection="0"/>
    <xf numFmtId="0" fontId="31" fillId="46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32" fillId="0" borderId="6" applyNumberFormat="0" applyFill="0" applyAlignment="0" applyProtection="0"/>
    <xf numFmtId="0" fontId="71" fillId="0" borderId="7" applyNumberFormat="0" applyFill="0" applyAlignment="0" applyProtection="0"/>
    <xf numFmtId="0" fontId="33" fillId="0" borderId="8" applyNumberFormat="0" applyFill="0" applyAlignment="0" applyProtection="0"/>
    <xf numFmtId="0" fontId="72" fillId="0" borderId="9" applyNumberFormat="0" applyFill="0" applyAlignment="0" applyProtection="0"/>
    <xf numFmtId="0" fontId="34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25" fillId="0" borderId="12" applyNumberFormat="0" applyFill="0" applyAlignment="0" applyProtection="0"/>
    <xf numFmtId="0" fontId="74" fillId="47" borderId="13" applyNumberFormat="0" applyAlignment="0" applyProtection="0"/>
    <xf numFmtId="0" fontId="26" fillId="48" borderId="14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5" fillId="0" borderId="0">
      <alignment/>
      <protection/>
    </xf>
    <xf numFmtId="0" fontId="7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2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18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9" fontId="0" fillId="0" borderId="0" applyFont="0" applyFill="0" applyBorder="0" applyAlignment="0" applyProtection="0"/>
    <xf numFmtId="0" fontId="81" fillId="0" borderId="17" applyNumberFormat="0" applyFill="0" applyAlignment="0" applyProtection="0"/>
    <xf numFmtId="0" fontId="37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54" borderId="0" applyNumberFormat="0" applyBorder="0" applyAlignment="0" applyProtection="0"/>
    <xf numFmtId="0" fontId="30" fillId="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/>
      <protection/>
    </xf>
    <xf numFmtId="1" fontId="86" fillId="0" borderId="0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86" fillId="15" borderId="0" xfId="0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6" fillId="15" borderId="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 applyProtection="1">
      <alignment vertical="center" wrapText="1"/>
      <protection/>
    </xf>
    <xf numFmtId="0" fontId="86" fillId="0" borderId="0" xfId="0" applyFont="1" applyFill="1" applyBorder="1" applyAlignment="1" applyProtection="1">
      <alignment horizontal="left" vertical="center"/>
      <protection/>
    </xf>
    <xf numFmtId="0" fontId="84" fillId="0" borderId="0" xfId="0" applyFont="1" applyFill="1" applyBorder="1" applyAlignment="1" applyProtection="1">
      <alignment vertical="center" wrapText="1"/>
      <protection/>
    </xf>
    <xf numFmtId="0" fontId="89" fillId="0" borderId="0" xfId="0" applyFont="1" applyFill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1" fontId="91" fillId="0" borderId="0" xfId="0" applyNumberFormat="1" applyFont="1" applyFill="1" applyBorder="1" applyAlignment="1" applyProtection="1">
      <alignment horizontal="right" vertical="center"/>
      <protection/>
    </xf>
    <xf numFmtId="1" fontId="91" fillId="0" borderId="0" xfId="0" applyNumberFormat="1" applyFont="1" applyFill="1" applyBorder="1" applyAlignment="1" applyProtection="1">
      <alignment horizontal="right" vertical="center"/>
      <protection/>
    </xf>
    <xf numFmtId="0" fontId="91" fillId="0" borderId="0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181" fontId="4" fillId="0" borderId="2" xfId="0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181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81" fontId="92" fillId="55" borderId="2" xfId="0" applyNumberFormat="1" applyFont="1" applyFill="1" applyBorder="1" applyAlignment="1" applyProtection="1">
      <alignment horizontal="center" vertical="center"/>
      <protection/>
    </xf>
    <xf numFmtId="1" fontId="92" fillId="55" borderId="2" xfId="0" applyNumberFormat="1" applyFont="1" applyFill="1" applyBorder="1" applyAlignment="1" applyProtection="1">
      <alignment horizontal="center" vertical="center"/>
      <protection/>
    </xf>
    <xf numFmtId="181" fontId="92" fillId="55" borderId="2" xfId="0" applyNumberFormat="1" applyFont="1" applyFill="1" applyBorder="1" applyAlignment="1">
      <alignment horizontal="center" vertical="center"/>
    </xf>
    <xf numFmtId="181" fontId="92" fillId="55" borderId="2" xfId="0" applyNumberFormat="1" applyFont="1" applyFill="1" applyBorder="1" applyAlignment="1" applyProtection="1">
      <alignment horizontal="center" vertical="center" wrapText="1"/>
      <protection/>
    </xf>
    <xf numFmtId="0" fontId="92" fillId="55" borderId="2" xfId="0" applyFont="1" applyFill="1" applyBorder="1" applyAlignment="1" applyProtection="1">
      <alignment horizontal="center" vertical="center" wrapText="1"/>
      <protection/>
    </xf>
    <xf numFmtId="181" fontId="93" fillId="55" borderId="2" xfId="0" applyNumberFormat="1" applyFont="1" applyFill="1" applyBorder="1" applyAlignment="1">
      <alignment horizontal="center" vertical="center"/>
    </xf>
    <xf numFmtId="0" fontId="92" fillId="55" borderId="2" xfId="0" applyFont="1" applyFill="1" applyBorder="1" applyAlignment="1" applyProtection="1">
      <alignment horizontal="center" vertical="center"/>
      <protection/>
    </xf>
    <xf numFmtId="181" fontId="8" fillId="56" borderId="2" xfId="0" applyNumberFormat="1" applyFont="1" applyFill="1" applyBorder="1" applyAlignment="1" applyProtection="1">
      <alignment horizontal="center" vertical="center"/>
      <protection/>
    </xf>
    <xf numFmtId="0" fontId="85" fillId="0" borderId="2" xfId="0" applyFont="1" applyFill="1" applyBorder="1" applyAlignment="1" applyProtection="1">
      <alignment horizontal="center" vertical="center"/>
      <protection/>
    </xf>
    <xf numFmtId="1" fontId="86" fillId="0" borderId="0" xfId="0" applyNumberFormat="1" applyFont="1" applyFill="1" applyBorder="1" applyAlignment="1" applyProtection="1">
      <alignment vertical="center"/>
      <protection/>
    </xf>
    <xf numFmtId="1" fontId="87" fillId="0" borderId="0" xfId="0" applyNumberFormat="1" applyFont="1" applyFill="1" applyBorder="1" applyAlignment="1" applyProtection="1">
      <alignment vertical="center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57" borderId="2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57" borderId="2" xfId="0" applyFont="1" applyFill="1" applyBorder="1" applyAlignment="1" applyProtection="1">
      <alignment horizontal="left" vertical="center" wrapText="1"/>
      <protection/>
    </xf>
    <xf numFmtId="0" fontId="4" fillId="57" borderId="20" xfId="0" applyFont="1" applyFill="1" applyBorder="1" applyAlignment="1" applyProtection="1">
      <alignment horizontal="left" vertical="center"/>
      <protection/>
    </xf>
    <xf numFmtId="0" fontId="4" fillId="57" borderId="20" xfId="0" applyFont="1" applyFill="1" applyBorder="1" applyAlignment="1" applyProtection="1">
      <alignment horizontal="left" vertical="center" wrapText="1"/>
      <protection/>
    </xf>
    <xf numFmtId="0" fontId="4" fillId="57" borderId="2" xfId="0" applyFont="1" applyFill="1" applyBorder="1" applyAlignment="1" applyProtection="1">
      <alignment horizontal="left" vertical="center"/>
      <protection/>
    </xf>
    <xf numFmtId="0" fontId="4" fillId="57" borderId="19" xfId="0" applyFont="1" applyFill="1" applyBorder="1" applyAlignment="1" applyProtection="1">
      <alignment horizontal="left" vertical="center"/>
      <protection/>
    </xf>
    <xf numFmtId="0" fontId="4" fillId="57" borderId="19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8" fillId="56" borderId="2" xfId="0" applyNumberFormat="1" applyFont="1" applyFill="1" applyBorder="1" applyAlignment="1" applyProtection="1">
      <alignment horizontal="center" vertical="center"/>
      <protection/>
    </xf>
    <xf numFmtId="181" fontId="4" fillId="0" borderId="20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1" fontId="8" fillId="56" borderId="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81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8" fillId="56" borderId="2" xfId="0" applyFont="1" applyFill="1" applyBorder="1" applyAlignment="1" applyProtection="1">
      <alignment horizontal="center" vertical="center"/>
      <protection/>
    </xf>
    <xf numFmtId="0" fontId="4" fillId="57" borderId="2" xfId="0" applyFont="1" applyFill="1" applyBorder="1" applyAlignment="1" applyProtection="1">
      <alignment horizontal="center" vertical="center"/>
      <protection/>
    </xf>
    <xf numFmtId="181" fontId="4" fillId="0" borderId="20" xfId="0" applyNumberFormat="1" applyFont="1" applyFill="1" applyBorder="1" applyAlignment="1" applyProtection="1">
      <alignment horizontal="center" vertical="center" wrapText="1"/>
      <protection/>
    </xf>
    <xf numFmtId="181" fontId="8" fillId="56" borderId="2" xfId="0" applyNumberFormat="1" applyFont="1" applyFill="1" applyBorder="1" applyAlignment="1" applyProtection="1">
      <alignment horizontal="center" vertical="center" wrapText="1"/>
      <protection/>
    </xf>
    <xf numFmtId="0" fontId="8" fillId="56" borderId="2" xfId="0" applyNumberFormat="1" applyFont="1" applyFill="1" applyBorder="1" applyAlignment="1" applyProtection="1">
      <alignment horizontal="center" vertical="center" wrapText="1"/>
      <protection/>
    </xf>
    <xf numFmtId="0" fontId="8" fillId="56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8" fillId="56" borderId="2" xfId="0" applyNumberFormat="1" applyFont="1" applyFill="1" applyBorder="1" applyAlignment="1">
      <alignment horizontal="center" vertical="center"/>
    </xf>
    <xf numFmtId="202" fontId="4" fillId="0" borderId="2" xfId="0" applyNumberFormat="1" applyFont="1" applyFill="1" applyBorder="1" applyAlignment="1">
      <alignment horizontal="center" vertical="center"/>
    </xf>
    <xf numFmtId="202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57" borderId="2" xfId="0" applyNumberFormat="1" applyFont="1" applyFill="1" applyBorder="1" applyAlignment="1">
      <alignment horizontal="center" vertical="center"/>
    </xf>
    <xf numFmtId="0" fontId="94" fillId="57" borderId="0" xfId="0" applyFont="1" applyFill="1" applyBorder="1" applyAlignment="1" applyProtection="1">
      <alignment wrapText="1"/>
      <protection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4" fillId="57" borderId="2" xfId="0" applyFont="1" applyFill="1" applyBorder="1" applyAlignment="1" applyProtection="1">
      <alignment horizontal="center" vertical="center" wrapText="1"/>
      <protection/>
    </xf>
    <xf numFmtId="0" fontId="95" fillId="57" borderId="0" xfId="0" applyFont="1" applyFill="1" applyBorder="1" applyAlignment="1" applyProtection="1">
      <alignment/>
      <protection/>
    </xf>
    <xf numFmtId="0" fontId="16" fillId="57" borderId="2" xfId="0" applyFont="1" applyFill="1" applyBorder="1" applyAlignment="1" applyProtection="1">
      <alignment horizontal="center" vertical="center" wrapText="1"/>
      <protection/>
    </xf>
    <xf numFmtId="0" fontId="86" fillId="57" borderId="0" xfId="0" applyFont="1" applyFill="1" applyBorder="1" applyAlignment="1" applyProtection="1">
      <alignment/>
      <protection/>
    </xf>
    <xf numFmtId="0" fontId="86" fillId="57" borderId="0" xfId="0" applyFont="1" applyFill="1" applyBorder="1" applyAlignment="1" applyProtection="1">
      <alignment horizontal="center" vertical="center"/>
      <protection/>
    </xf>
    <xf numFmtId="0" fontId="85" fillId="57" borderId="0" xfId="0" applyFont="1" applyFill="1" applyBorder="1" applyAlignment="1">
      <alignment horizontal="center" wrapText="1"/>
    </xf>
    <xf numFmtId="0" fontId="4" fillId="57" borderId="20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" vertical="center"/>
      <protection/>
    </xf>
    <xf numFmtId="0" fontId="11" fillId="57" borderId="2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Continuous" vertical="center" wrapText="1"/>
      <protection/>
    </xf>
    <xf numFmtId="1" fontId="4" fillId="0" borderId="2" xfId="98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Alignment="1" applyProtection="1">
      <alignment horizontal="center"/>
      <protection/>
    </xf>
    <xf numFmtId="1" fontId="92" fillId="55" borderId="2" xfId="98" applyNumberFormat="1" applyFont="1" applyFill="1" applyBorder="1" applyAlignment="1">
      <alignment horizontal="center" vertical="center" wrapText="1"/>
      <protection/>
    </xf>
    <xf numFmtId="1" fontId="5" fillId="21" borderId="2" xfId="98" applyNumberFormat="1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181" fontId="4" fillId="0" borderId="2" xfId="98" applyNumberFormat="1" applyFont="1" applyFill="1" applyBorder="1" applyAlignment="1">
      <alignment horizontal="center" vertical="center" wrapText="1"/>
      <protection/>
    </xf>
    <xf numFmtId="181" fontId="92" fillId="55" borderId="2" xfId="98" applyNumberFormat="1" applyFont="1" applyFill="1" applyBorder="1" applyAlignment="1">
      <alignment horizontal="center" vertical="center" wrapText="1"/>
      <protection/>
    </xf>
    <xf numFmtId="181" fontId="5" fillId="21" borderId="2" xfId="98" applyNumberFormat="1" applyFont="1" applyFill="1" applyBorder="1" applyAlignment="1">
      <alignment horizontal="center" vertical="center" wrapText="1"/>
      <protection/>
    </xf>
    <xf numFmtId="0" fontId="92" fillId="55" borderId="2" xfId="98" applyFont="1" applyFill="1" applyBorder="1" applyAlignment="1">
      <alignment horizontal="center" vertical="center" wrapText="1"/>
      <protection/>
    </xf>
    <xf numFmtId="0" fontId="11" fillId="57" borderId="2" xfId="0" applyFont="1" applyFill="1" applyBorder="1" applyAlignment="1">
      <alignment horizontal="center" vertical="center" wrapText="1"/>
    </xf>
    <xf numFmtId="181" fontId="4" fillId="57" borderId="2" xfId="98" applyNumberFormat="1" applyFont="1" applyFill="1" applyBorder="1" applyAlignment="1">
      <alignment horizontal="center" vertical="center" wrapText="1"/>
      <protection/>
    </xf>
    <xf numFmtId="0" fontId="4" fillId="57" borderId="2" xfId="98" applyFont="1" applyFill="1" applyBorder="1" applyAlignment="1">
      <alignment horizontal="center" vertical="center" wrapText="1"/>
      <protection/>
    </xf>
    <xf numFmtId="0" fontId="84" fillId="57" borderId="0" xfId="0" applyFont="1" applyFill="1" applyAlignment="1" applyProtection="1">
      <alignment horizontal="center"/>
      <protection/>
    </xf>
    <xf numFmtId="0" fontId="84" fillId="57" borderId="0" xfId="0" applyFont="1" applyFill="1" applyAlignment="1" applyProtection="1">
      <alignment horizontal="center" vertical="center"/>
      <protection/>
    </xf>
    <xf numFmtId="0" fontId="5" fillId="21" borderId="2" xfId="98" applyFont="1" applyFill="1" applyBorder="1" applyAlignment="1">
      <alignment horizontal="center" vertical="center" wrapText="1"/>
      <protection/>
    </xf>
    <xf numFmtId="0" fontId="16" fillId="57" borderId="2" xfId="0" applyFont="1" applyFill="1" applyBorder="1" applyAlignment="1">
      <alignment horizontal="center" vertical="center" wrapText="1"/>
    </xf>
    <xf numFmtId="1" fontId="4" fillId="57" borderId="2" xfId="98" applyNumberFormat="1" applyFont="1" applyFill="1" applyBorder="1" applyAlignment="1">
      <alignment horizontal="center" vertical="center" wrapText="1"/>
      <protection/>
    </xf>
    <xf numFmtId="0" fontId="84" fillId="57" borderId="0" xfId="0" applyFont="1" applyFill="1" applyAlignment="1" applyProtection="1">
      <alignment horizontal="left"/>
      <protection/>
    </xf>
    <xf numFmtId="0" fontId="84" fillId="57" borderId="0" xfId="0" applyFont="1" applyFill="1" applyBorder="1" applyAlignment="1" applyProtection="1">
      <alignment horizontal="left"/>
      <protection/>
    </xf>
    <xf numFmtId="0" fontId="84" fillId="57" borderId="0" xfId="0" applyFont="1" applyFill="1" applyBorder="1" applyAlignment="1" applyProtection="1">
      <alignment/>
      <protection/>
    </xf>
    <xf numFmtId="0" fontId="5" fillId="21" borderId="2" xfId="98" applyNumberFormat="1" applyFont="1" applyFill="1" applyBorder="1" applyAlignment="1">
      <alignment horizontal="center" vertical="center" wrapText="1"/>
      <protection/>
    </xf>
    <xf numFmtId="181" fontId="4" fillId="57" borderId="2" xfId="0" applyNumberFormat="1" applyFont="1" applyFill="1" applyBorder="1" applyAlignment="1">
      <alignment horizontal="center" vertical="center"/>
    </xf>
    <xf numFmtId="181" fontId="4" fillId="57" borderId="20" xfId="0" applyNumberFormat="1" applyFont="1" applyFill="1" applyBorder="1" applyAlignment="1" applyProtection="1">
      <alignment horizontal="center" vertical="center"/>
      <protection/>
    </xf>
    <xf numFmtId="181" fontId="4" fillId="57" borderId="2" xfId="0" applyNumberFormat="1" applyFont="1" applyFill="1" applyBorder="1" applyAlignment="1" applyProtection="1">
      <alignment horizontal="center" vertical="center"/>
      <protection/>
    </xf>
    <xf numFmtId="181" fontId="4" fillId="57" borderId="19" xfId="0" applyNumberFormat="1" applyFont="1" applyFill="1" applyBorder="1" applyAlignment="1" applyProtection="1">
      <alignment horizontal="center" vertical="center"/>
      <protection/>
    </xf>
    <xf numFmtId="0" fontId="84" fillId="57" borderId="0" xfId="0" applyFont="1" applyFill="1" applyAlignment="1" applyProtection="1">
      <alignment/>
      <protection/>
    </xf>
    <xf numFmtId="181" fontId="8" fillId="21" borderId="2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Alignment="1" applyProtection="1">
      <alignment/>
      <protection/>
    </xf>
    <xf numFmtId="181" fontId="4" fillId="57" borderId="19" xfId="0" applyNumberFormat="1" applyFont="1" applyFill="1" applyBorder="1" applyAlignment="1" applyProtection="1">
      <alignment horizontal="center" vertical="center" wrapText="1"/>
      <protection/>
    </xf>
    <xf numFmtId="181" fontId="4" fillId="57" borderId="20" xfId="0" applyNumberFormat="1" applyFont="1" applyFill="1" applyBorder="1" applyAlignment="1" applyProtection="1">
      <alignment horizontal="center" vertical="center" wrapText="1"/>
      <protection/>
    </xf>
    <xf numFmtId="181" fontId="4" fillId="57" borderId="2" xfId="0" applyNumberFormat="1" applyFont="1" applyFill="1" applyBorder="1" applyAlignment="1" applyProtection="1">
      <alignment horizontal="center" vertical="center" wrapText="1"/>
      <protection/>
    </xf>
    <xf numFmtId="0" fontId="4" fillId="57" borderId="2" xfId="0" applyFont="1" applyFill="1" applyBorder="1" applyAlignment="1">
      <alignment horizontal="center" vertical="center" wrapText="1"/>
    </xf>
    <xf numFmtId="181" fontId="85" fillId="57" borderId="0" xfId="0" applyNumberFormat="1" applyFont="1" applyFill="1" applyBorder="1" applyAlignment="1" applyProtection="1">
      <alignment horizontal="center" vertical="center" wrapText="1"/>
      <protection/>
    </xf>
    <xf numFmtId="0" fontId="85" fillId="57" borderId="0" xfId="0" applyFont="1" applyFill="1" applyBorder="1" applyAlignment="1" applyProtection="1">
      <alignment horizontal="center" vertical="center" wrapText="1"/>
      <protection/>
    </xf>
    <xf numFmtId="181" fontId="84" fillId="57" borderId="0" xfId="0" applyNumberFormat="1" applyFont="1" applyFill="1" applyBorder="1" applyAlignment="1" applyProtection="1">
      <alignment horizontal="center" vertical="center" wrapText="1"/>
      <protection/>
    </xf>
    <xf numFmtId="0" fontId="84" fillId="57" borderId="0" xfId="0" applyFont="1" applyFill="1" applyBorder="1" applyAlignment="1" applyProtection="1">
      <alignment horizontal="center" vertical="center" wrapText="1"/>
      <protection/>
    </xf>
    <xf numFmtId="181" fontId="8" fillId="21" borderId="2" xfId="0" applyNumberFormat="1" applyFont="1" applyFill="1" applyBorder="1" applyAlignment="1" applyProtection="1">
      <alignment horizontal="center" vertical="center" wrapText="1"/>
      <protection/>
    </xf>
    <xf numFmtId="0" fontId="8" fillId="21" borderId="2" xfId="0" applyNumberFormat="1" applyFont="1" applyFill="1" applyBorder="1" applyAlignment="1" applyProtection="1">
      <alignment horizontal="center" vertical="center" wrapText="1"/>
      <protection/>
    </xf>
    <xf numFmtId="0" fontId="8" fillId="21" borderId="2" xfId="0" applyFont="1" applyFill="1" applyBorder="1" applyAlignment="1" applyProtection="1">
      <alignment horizontal="center" vertical="center" wrapText="1"/>
      <protection/>
    </xf>
    <xf numFmtId="202" fontId="92" fillId="55" borderId="2" xfId="0" applyNumberFormat="1" applyFont="1" applyFill="1" applyBorder="1" applyAlignment="1" applyProtection="1">
      <alignment horizontal="center" vertical="center"/>
      <protection/>
    </xf>
    <xf numFmtId="202" fontId="8" fillId="56" borderId="2" xfId="0" applyNumberFormat="1" applyFont="1" applyFill="1" applyBorder="1" applyAlignment="1" applyProtection="1">
      <alignment horizontal="center" vertical="center"/>
      <protection/>
    </xf>
    <xf numFmtId="0" fontId="9" fillId="57" borderId="0" xfId="0" applyFont="1" applyFill="1" applyAlignment="1" applyProtection="1">
      <alignment/>
      <protection/>
    </xf>
    <xf numFmtId="0" fontId="8" fillId="21" borderId="2" xfId="0" applyFont="1" applyFill="1" applyBorder="1" applyAlignment="1" applyProtection="1">
      <alignment horizontal="center" vertical="center"/>
      <protection/>
    </xf>
    <xf numFmtId="1" fontId="8" fillId="21" borderId="2" xfId="0" applyNumberFormat="1" applyFont="1" applyFill="1" applyBorder="1" applyAlignment="1" applyProtection="1">
      <alignment horizontal="center" vertical="center"/>
      <protection/>
    </xf>
    <xf numFmtId="1" fontId="4" fillId="57" borderId="20" xfId="0" applyNumberFormat="1" applyFont="1" applyFill="1" applyBorder="1" applyAlignment="1" applyProtection="1">
      <alignment horizontal="center" vertical="center"/>
      <protection/>
    </xf>
    <xf numFmtId="1" fontId="4" fillId="57" borderId="2" xfId="0" applyNumberFormat="1" applyFont="1" applyFill="1" applyBorder="1" applyAlignment="1" applyProtection="1">
      <alignment horizontal="center" vertical="center"/>
      <protection/>
    </xf>
    <xf numFmtId="1" fontId="4" fillId="57" borderId="19" xfId="0" applyNumberFormat="1" applyFont="1" applyFill="1" applyBorder="1" applyAlignment="1" applyProtection="1">
      <alignment horizontal="center" vertical="center"/>
      <protection/>
    </xf>
    <xf numFmtId="1" fontId="85" fillId="57" borderId="20" xfId="0" applyNumberFormat="1" applyFont="1" applyFill="1" applyBorder="1" applyAlignment="1" applyProtection="1">
      <alignment horizontal="center" vertical="center"/>
      <protection/>
    </xf>
    <xf numFmtId="0" fontId="17" fillId="57" borderId="19" xfId="0" applyFont="1" applyFill="1" applyBorder="1" applyAlignment="1" applyProtection="1">
      <alignment horizontal="center" vertical="center" wrapText="1"/>
      <protection/>
    </xf>
    <xf numFmtId="0" fontId="4" fillId="57" borderId="20" xfId="0" applyFont="1" applyFill="1" applyBorder="1" applyAlignment="1" applyProtection="1">
      <alignment horizontal="center" vertical="center"/>
      <protection/>
    </xf>
    <xf numFmtId="1" fontId="4" fillId="0" borderId="20" xfId="110" applyNumberFormat="1" applyFont="1" applyFill="1" applyBorder="1" applyAlignment="1">
      <alignment horizontal="center" vertical="center"/>
      <protection/>
    </xf>
    <xf numFmtId="1" fontId="4" fillId="0" borderId="2" xfId="110" applyNumberFormat="1" applyFont="1" applyFill="1" applyBorder="1" applyAlignment="1">
      <alignment horizontal="center" vertical="center"/>
      <protection/>
    </xf>
    <xf numFmtId="1" fontId="4" fillId="0" borderId="19" xfId="110" applyNumberFormat="1" applyFont="1" applyFill="1" applyBorder="1" applyAlignment="1">
      <alignment horizontal="center" vertical="center"/>
      <protection/>
    </xf>
    <xf numFmtId="3" fontId="19" fillId="0" borderId="22" xfId="0" applyNumberFormat="1" applyFont="1" applyFill="1" applyBorder="1" applyAlignment="1">
      <alignment horizontal="center" wrapText="1"/>
    </xf>
    <xf numFmtId="0" fontId="20" fillId="0" borderId="22" xfId="98" applyFont="1" applyFill="1" applyBorder="1" applyAlignment="1" applyProtection="1">
      <alignment horizontal="center" vertical="center"/>
      <protection locked="0"/>
    </xf>
    <xf numFmtId="0" fontId="11" fillId="57" borderId="2" xfId="0" applyFont="1" applyFill="1" applyBorder="1" applyAlignment="1" applyProtection="1">
      <alignment horizontal="center" vertical="center" wrapText="1"/>
      <protection/>
    </xf>
    <xf numFmtId="3" fontId="19" fillId="57" borderId="22" xfId="0" applyNumberFormat="1" applyFont="1" applyFill="1" applyBorder="1" applyAlignment="1">
      <alignment horizontal="center" wrapText="1"/>
    </xf>
    <xf numFmtId="3" fontId="19" fillId="57" borderId="22" xfId="0" applyNumberFormat="1" applyFont="1" applyFill="1" applyBorder="1" applyAlignment="1" applyProtection="1">
      <alignment horizontal="center" wrapText="1" shrinkToFit="1"/>
      <protection locked="0"/>
    </xf>
    <xf numFmtId="3" fontId="19" fillId="57" borderId="22" xfId="0" applyNumberFormat="1" applyFont="1" applyFill="1" applyBorder="1" applyAlignment="1">
      <alignment horizontal="center" wrapText="1" shrinkToFit="1"/>
    </xf>
    <xf numFmtId="0" fontId="19" fillId="57" borderId="22" xfId="0" applyFont="1" applyFill="1" applyBorder="1" applyAlignment="1">
      <alignment horizontal="center"/>
    </xf>
    <xf numFmtId="3" fontId="19" fillId="57" borderId="22" xfId="0" applyNumberFormat="1" applyFont="1" applyFill="1" applyBorder="1" applyAlignment="1">
      <alignment horizontal="center" shrinkToFit="1"/>
    </xf>
    <xf numFmtId="3" fontId="19" fillId="57" borderId="22" xfId="0" applyNumberFormat="1" applyFont="1" applyFill="1" applyBorder="1" applyAlignment="1">
      <alignment horizontal="center"/>
    </xf>
    <xf numFmtId="0" fontId="19" fillId="58" borderId="22" xfId="98" applyFont="1" applyFill="1" applyBorder="1" applyAlignment="1" applyProtection="1">
      <alignment horizontal="center" vertical="center"/>
      <protection locked="0"/>
    </xf>
    <xf numFmtId="0" fontId="96" fillId="58" borderId="22" xfId="98" applyFont="1" applyFill="1" applyBorder="1" applyAlignment="1" applyProtection="1">
      <alignment horizontal="center" vertical="center"/>
      <protection locked="0"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181" fontId="4" fillId="57" borderId="20" xfId="0" applyNumberFormat="1" applyFont="1" applyFill="1" applyBorder="1" applyAlignment="1" applyProtection="1">
      <alignment horizontal="center" vertical="center"/>
      <protection hidden="1"/>
    </xf>
    <xf numFmtId="181" fontId="4" fillId="57" borderId="2" xfId="0" applyNumberFormat="1" applyFont="1" applyFill="1" applyBorder="1" applyAlignment="1" applyProtection="1">
      <alignment horizontal="center" vertical="center"/>
      <protection hidden="1"/>
    </xf>
    <xf numFmtId="181" fontId="4" fillId="57" borderId="19" xfId="0" applyNumberFormat="1" applyFont="1" applyFill="1" applyBorder="1" applyAlignment="1" applyProtection="1">
      <alignment horizontal="center" vertical="center"/>
      <protection hidden="1"/>
    </xf>
    <xf numFmtId="181" fontId="92" fillId="55" borderId="2" xfId="0" applyNumberFormat="1" applyFont="1" applyFill="1" applyBorder="1" applyAlignment="1" applyProtection="1">
      <alignment horizontal="center" vertical="center"/>
      <protection hidden="1"/>
    </xf>
    <xf numFmtId="181" fontId="8" fillId="21" borderId="2" xfId="0" applyNumberFormat="1" applyFont="1" applyFill="1" applyBorder="1" applyAlignment="1" applyProtection="1">
      <alignment horizontal="center" vertical="center"/>
      <protection hidden="1"/>
    </xf>
    <xf numFmtId="0" fontId="84" fillId="57" borderId="0" xfId="0" applyFont="1" applyFill="1" applyAlignment="1" applyProtection="1">
      <alignment horizontal="center" vertical="center" wrapText="1"/>
      <protection/>
    </xf>
    <xf numFmtId="1" fontId="8" fillId="21" borderId="2" xfId="0" applyNumberFormat="1" applyFont="1" applyFill="1" applyBorder="1" applyAlignment="1" applyProtection="1">
      <alignment horizontal="center" vertical="center"/>
      <protection hidden="1"/>
    </xf>
    <xf numFmtId="0" fontId="4" fillId="57" borderId="2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4" fillId="57" borderId="20" xfId="0" applyFont="1" applyFill="1" applyBorder="1" applyAlignment="1" applyProtection="1">
      <alignment horizontal="center" vertical="center" wrapText="1"/>
      <protection/>
    </xf>
    <xf numFmtId="0" fontId="11" fillId="57" borderId="19" xfId="0" applyFont="1" applyFill="1" applyBorder="1" applyAlignment="1" applyProtection="1">
      <alignment horizontal="center" vertical="center" wrapText="1"/>
      <protection/>
    </xf>
    <xf numFmtId="181" fontId="4" fillId="57" borderId="20" xfId="0" applyNumberFormat="1" applyFont="1" applyFill="1" applyBorder="1" applyAlignment="1">
      <alignment horizontal="center" vertical="center"/>
    </xf>
    <xf numFmtId="181" fontId="8" fillId="21" borderId="2" xfId="0" applyNumberFormat="1" applyFont="1" applyFill="1" applyBorder="1" applyAlignment="1">
      <alignment horizontal="center" vertical="center"/>
    </xf>
    <xf numFmtId="3" fontId="19" fillId="57" borderId="22" xfId="0" applyNumberFormat="1" applyFont="1" applyFill="1" applyBorder="1" applyAlignment="1">
      <alignment horizontal="right" wrapText="1"/>
    </xf>
    <xf numFmtId="3" fontId="19" fillId="57" borderId="22" xfId="0" applyNumberFormat="1" applyFont="1" applyFill="1" applyBorder="1" applyAlignment="1" applyProtection="1">
      <alignment horizontal="right" wrapText="1" shrinkToFit="1"/>
      <protection locked="0"/>
    </xf>
    <xf numFmtId="3" fontId="19" fillId="57" borderId="22" xfId="0" applyNumberFormat="1" applyFont="1" applyFill="1" applyBorder="1" applyAlignment="1">
      <alignment horizontal="right" wrapText="1" shrinkToFit="1"/>
    </xf>
    <xf numFmtId="0" fontId="19" fillId="57" borderId="22" xfId="0" applyFont="1" applyFill="1" applyBorder="1" applyAlignment="1">
      <alignment/>
    </xf>
    <xf numFmtId="3" fontId="19" fillId="57" borderId="22" xfId="0" applyNumberFormat="1" applyFont="1" applyFill="1" applyBorder="1" applyAlignment="1">
      <alignment horizontal="right" shrinkToFit="1"/>
    </xf>
    <xf numFmtId="3" fontId="19" fillId="57" borderId="22" xfId="0" applyNumberFormat="1" applyFont="1" applyFill="1" applyBorder="1" applyAlignment="1">
      <alignment/>
    </xf>
    <xf numFmtId="201" fontId="19" fillId="57" borderId="22" xfId="0" applyNumberFormat="1" applyFont="1" applyFill="1" applyBorder="1" applyAlignment="1">
      <alignment horizontal="right"/>
    </xf>
    <xf numFmtId="181" fontId="92" fillId="55" borderId="20" xfId="0" applyNumberFormat="1" applyFont="1" applyFill="1" applyBorder="1" applyAlignment="1" applyProtection="1">
      <alignment horizontal="center" vertical="center"/>
      <protection/>
    </xf>
    <xf numFmtId="181" fontId="8" fillId="21" borderId="20" xfId="0" applyNumberFormat="1" applyFont="1" applyFill="1" applyBorder="1" applyAlignment="1" applyProtection="1">
      <alignment horizontal="center" vertical="center"/>
      <protection/>
    </xf>
    <xf numFmtId="181" fontId="11" fillId="57" borderId="2" xfId="0" applyNumberFormat="1" applyFont="1" applyFill="1" applyBorder="1" applyAlignment="1" applyProtection="1">
      <alignment horizontal="center" vertical="center" wrapText="1"/>
      <protection/>
    </xf>
    <xf numFmtId="181" fontId="92" fillId="55" borderId="2" xfId="0" applyNumberFormat="1" applyFont="1" applyFill="1" applyBorder="1" applyAlignment="1" applyProtection="1">
      <alignment horizontal="center" vertical="center"/>
      <protection/>
    </xf>
    <xf numFmtId="1" fontId="92" fillId="55" borderId="2" xfId="0" applyNumberFormat="1" applyFont="1" applyFill="1" applyBorder="1" applyAlignment="1" applyProtection="1">
      <alignment horizontal="center" vertical="center"/>
      <protection/>
    </xf>
    <xf numFmtId="0" fontId="11" fillId="57" borderId="2" xfId="0" applyFont="1" applyFill="1" applyBorder="1" applyAlignment="1" applyProtection="1">
      <alignment horizontal="center" vertical="center" wrapText="1"/>
      <protection/>
    </xf>
    <xf numFmtId="181" fontId="4" fillId="57" borderId="2" xfId="0" applyNumberFormat="1" applyFont="1" applyFill="1" applyBorder="1" applyAlignment="1" applyProtection="1">
      <alignment horizontal="center" vertical="center"/>
      <protection/>
    </xf>
    <xf numFmtId="181" fontId="8" fillId="21" borderId="2" xfId="0" applyNumberFormat="1" applyFont="1" applyFill="1" applyBorder="1" applyAlignment="1" applyProtection="1">
      <alignment horizontal="center" vertical="center"/>
      <protection/>
    </xf>
    <xf numFmtId="0" fontId="84" fillId="57" borderId="0" xfId="0" applyFont="1" applyFill="1" applyBorder="1" applyAlignment="1" applyProtection="1">
      <alignment horizontal="center" vertical="center" wrapText="1"/>
      <protection/>
    </xf>
    <xf numFmtId="1" fontId="8" fillId="21" borderId="2" xfId="0" applyNumberFormat="1" applyFont="1" applyFill="1" applyBorder="1" applyAlignment="1" applyProtection="1">
      <alignment horizontal="center" vertical="center"/>
      <protection/>
    </xf>
    <xf numFmtId="1" fontId="4" fillId="57" borderId="20" xfId="0" applyNumberFormat="1" applyFont="1" applyFill="1" applyBorder="1" applyAlignment="1" applyProtection="1">
      <alignment horizontal="center" vertical="center"/>
      <protection/>
    </xf>
    <xf numFmtId="1" fontId="4" fillId="57" borderId="2" xfId="0" applyNumberFormat="1" applyFont="1" applyFill="1" applyBorder="1" applyAlignment="1" applyProtection="1">
      <alignment horizontal="center" vertical="center"/>
      <protection/>
    </xf>
    <xf numFmtId="1" fontId="4" fillId="57" borderId="19" xfId="0" applyNumberFormat="1" applyFont="1" applyFill="1" applyBorder="1" applyAlignment="1" applyProtection="1">
      <alignment horizontal="center" vertical="center"/>
      <protection/>
    </xf>
    <xf numFmtId="0" fontId="4" fillId="57" borderId="2" xfId="0" applyFont="1" applyFill="1" applyBorder="1" applyAlignment="1">
      <alignment horizontal="center" vertical="center"/>
    </xf>
    <xf numFmtId="181" fontId="92" fillId="55" borderId="2" xfId="0" applyNumberFormat="1" applyFont="1" applyFill="1" applyBorder="1" applyAlignment="1" applyProtection="1">
      <alignment horizontal="center" vertical="center"/>
      <protection/>
    </xf>
    <xf numFmtId="1" fontId="92" fillId="55" borderId="2" xfId="0" applyNumberFormat="1" applyFont="1" applyFill="1" applyBorder="1" applyAlignment="1" applyProtection="1">
      <alignment horizontal="center" vertical="center"/>
      <protection/>
    </xf>
    <xf numFmtId="0" fontId="4" fillId="57" borderId="2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16" fillId="57" borderId="2" xfId="0" applyFont="1" applyFill="1" applyBorder="1" applyAlignment="1" applyProtection="1">
      <alignment horizontal="center" vertical="center" wrapText="1"/>
      <protection/>
    </xf>
    <xf numFmtId="0" fontId="4" fillId="57" borderId="20" xfId="0" applyFont="1" applyFill="1" applyBorder="1" applyAlignment="1" applyProtection="1">
      <alignment horizontal="center" vertical="center" wrapText="1"/>
      <protection/>
    </xf>
    <xf numFmtId="0" fontId="11" fillId="57" borderId="2" xfId="0" applyFont="1" applyFill="1" applyBorder="1" applyAlignment="1" applyProtection="1">
      <alignment horizontal="center" vertical="center" wrapText="1"/>
      <protection/>
    </xf>
    <xf numFmtId="181" fontId="4" fillId="57" borderId="2" xfId="0" applyNumberFormat="1" applyFont="1" applyFill="1" applyBorder="1" applyAlignment="1">
      <alignment horizontal="center" vertical="center"/>
    </xf>
    <xf numFmtId="181" fontId="4" fillId="57" borderId="2" xfId="0" applyNumberFormat="1" applyFont="1" applyFill="1" applyBorder="1" applyAlignment="1" applyProtection="1">
      <alignment horizontal="center" vertical="center"/>
      <protection/>
    </xf>
    <xf numFmtId="0" fontId="84" fillId="57" borderId="0" xfId="0" applyFont="1" applyFill="1" applyAlignment="1" applyProtection="1">
      <alignment/>
      <protection/>
    </xf>
    <xf numFmtId="181" fontId="8" fillId="21" borderId="2" xfId="0" applyNumberFormat="1" applyFont="1" applyFill="1" applyBorder="1" applyAlignment="1" applyProtection="1">
      <alignment horizontal="center" vertical="center"/>
      <protection/>
    </xf>
    <xf numFmtId="0" fontId="84" fillId="57" borderId="0" xfId="0" applyFont="1" applyFill="1" applyBorder="1" applyAlignment="1" applyProtection="1">
      <alignment horizontal="center" vertical="center" wrapText="1"/>
      <protection/>
    </xf>
    <xf numFmtId="0" fontId="9" fillId="57" borderId="0" xfId="0" applyFont="1" applyFill="1" applyAlignment="1" applyProtection="1">
      <alignment/>
      <protection/>
    </xf>
    <xf numFmtId="1" fontId="8" fillId="21" borderId="2" xfId="0" applyNumberFormat="1" applyFont="1" applyFill="1" applyBorder="1" applyAlignment="1" applyProtection="1">
      <alignment horizontal="center" vertical="center"/>
      <protection/>
    </xf>
    <xf numFmtId="1" fontId="4" fillId="57" borderId="20" xfId="0" applyNumberFormat="1" applyFont="1" applyFill="1" applyBorder="1" applyAlignment="1" applyProtection="1">
      <alignment horizontal="center" vertical="center"/>
      <protection/>
    </xf>
    <xf numFmtId="1" fontId="4" fillId="57" borderId="2" xfId="0" applyNumberFormat="1" applyFont="1" applyFill="1" applyBorder="1" applyAlignment="1" applyProtection="1">
      <alignment horizontal="center" vertical="center"/>
      <protection/>
    </xf>
    <xf numFmtId="1" fontId="4" fillId="57" borderId="19" xfId="0" applyNumberFormat="1" applyFont="1" applyFill="1" applyBorder="1" applyAlignment="1" applyProtection="1">
      <alignment horizontal="center" vertical="center"/>
      <protection/>
    </xf>
    <xf numFmtId="1" fontId="4" fillId="57" borderId="20" xfId="0" applyNumberFormat="1" applyFont="1" applyFill="1" applyBorder="1" applyAlignment="1" applyProtection="1">
      <alignment horizontal="center" vertical="center"/>
      <protection hidden="1"/>
    </xf>
    <xf numFmtId="1" fontId="4" fillId="57" borderId="2" xfId="0" applyNumberFormat="1" applyFont="1" applyFill="1" applyBorder="1" applyAlignment="1" applyProtection="1">
      <alignment horizontal="center" vertical="center"/>
      <protection hidden="1"/>
    </xf>
    <xf numFmtId="1" fontId="4" fillId="57" borderId="19" xfId="0" applyNumberFormat="1" applyFont="1" applyFill="1" applyBorder="1" applyAlignment="1" applyProtection="1">
      <alignment horizontal="center" vertical="center"/>
      <protection hidden="1"/>
    </xf>
    <xf numFmtId="1" fontId="92" fillId="55" borderId="2" xfId="0" applyNumberFormat="1" applyFont="1" applyFill="1" applyBorder="1" applyAlignment="1" applyProtection="1">
      <alignment horizontal="center" vertical="center"/>
      <protection hidden="1"/>
    </xf>
    <xf numFmtId="181" fontId="16" fillId="57" borderId="19" xfId="0" applyNumberFormat="1" applyFont="1" applyFill="1" applyBorder="1" applyAlignment="1" applyProtection="1">
      <alignment horizontal="center" vertical="center" wrapText="1"/>
      <protection/>
    </xf>
    <xf numFmtId="0" fontId="9" fillId="57" borderId="0" xfId="0" applyFont="1" applyFill="1" applyAlignment="1" applyProtection="1">
      <alignment horizontal="center" vertical="center" wrapText="1"/>
      <protection/>
    </xf>
    <xf numFmtId="1" fontId="92" fillId="55" borderId="20" xfId="0" applyNumberFormat="1" applyFont="1" applyFill="1" applyBorder="1" applyAlignment="1" applyProtection="1">
      <alignment horizontal="center" vertical="center"/>
      <protection hidden="1"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85" fillId="57" borderId="2" xfId="0" applyFont="1" applyFill="1" applyBorder="1" applyAlignment="1" applyProtection="1">
      <alignment horizontal="center" vertical="center"/>
      <protection/>
    </xf>
    <xf numFmtId="0" fontId="92" fillId="55" borderId="21" xfId="0" applyFont="1" applyFill="1" applyBorder="1" applyAlignment="1" applyProtection="1">
      <alignment horizontal="left" vertical="center" wrapText="1"/>
      <protection/>
    </xf>
    <xf numFmtId="0" fontId="92" fillId="55" borderId="23" xfId="0" applyFont="1" applyFill="1" applyBorder="1" applyAlignment="1" applyProtection="1">
      <alignment horizontal="left" vertical="center" wrapText="1"/>
      <protection/>
    </xf>
    <xf numFmtId="0" fontId="5" fillId="57" borderId="2" xfId="0" applyFont="1" applyFill="1" applyBorder="1" applyAlignment="1" applyProtection="1">
      <alignment horizontal="center" vertical="center" wrapText="1"/>
      <protection/>
    </xf>
    <xf numFmtId="0" fontId="4" fillId="57" borderId="2" xfId="0" applyFont="1" applyFill="1" applyBorder="1" applyAlignment="1" applyProtection="1">
      <alignment horizontal="center" vertical="center" wrapText="1"/>
      <protection/>
    </xf>
    <xf numFmtId="0" fontId="4" fillId="57" borderId="19" xfId="0" applyFont="1" applyFill="1" applyBorder="1" applyAlignment="1" applyProtection="1">
      <alignment horizontal="center" vertical="center" wrapText="1"/>
      <protection/>
    </xf>
    <xf numFmtId="0" fontId="11" fillId="57" borderId="19" xfId="0" applyFont="1" applyFill="1" applyBorder="1" applyAlignment="1" applyProtection="1">
      <alignment horizontal="center" vertical="center" wrapText="1"/>
      <protection/>
    </xf>
    <xf numFmtId="0" fontId="11" fillId="57" borderId="20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6" fillId="57" borderId="19" xfId="0" applyFont="1" applyFill="1" applyBorder="1" applyAlignment="1" applyProtection="1">
      <alignment horizontal="center" vertical="center" wrapText="1"/>
      <protection/>
    </xf>
    <xf numFmtId="0" fontId="16" fillId="57" borderId="20" xfId="0" applyFont="1" applyFill="1" applyBorder="1" applyAlignment="1" applyProtection="1">
      <alignment horizontal="center" vertical="center" wrapText="1"/>
      <protection/>
    </xf>
    <xf numFmtId="0" fontId="5" fillId="21" borderId="21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horizontal="left" vertical="center" wrapText="1"/>
      <protection/>
    </xf>
    <xf numFmtId="0" fontId="5" fillId="56" borderId="21" xfId="0" applyFont="1" applyFill="1" applyBorder="1" applyAlignment="1" applyProtection="1">
      <alignment horizontal="left" vertical="center" wrapText="1"/>
      <protection/>
    </xf>
    <xf numFmtId="0" fontId="5" fillId="56" borderId="23" xfId="0" applyFont="1" applyFill="1" applyBorder="1" applyAlignment="1" applyProtection="1">
      <alignment horizontal="left" vertical="center" wrapText="1"/>
      <protection/>
    </xf>
    <xf numFmtId="0" fontId="5" fillId="56" borderId="2" xfId="0" applyFont="1" applyFill="1" applyBorder="1" applyAlignment="1" applyProtection="1">
      <alignment horizontal="left" vertical="center" wrapText="1"/>
      <protection/>
    </xf>
    <xf numFmtId="0" fontId="11" fillId="57" borderId="2" xfId="0" applyFont="1" applyFill="1" applyBorder="1" applyAlignment="1" applyProtection="1">
      <alignment horizontal="center" vertical="center" wrapText="1"/>
      <protection/>
    </xf>
    <xf numFmtId="0" fontId="4" fillId="57" borderId="24" xfId="0" applyFont="1" applyFill="1" applyBorder="1" applyAlignment="1" applyProtection="1">
      <alignment horizontal="center" vertical="center" wrapText="1"/>
      <protection/>
    </xf>
    <xf numFmtId="0" fontId="4" fillId="57" borderId="20" xfId="0" applyFont="1" applyFill="1" applyBorder="1" applyAlignment="1" applyProtection="1">
      <alignment horizontal="center" vertical="center" wrapText="1"/>
      <protection/>
    </xf>
    <xf numFmtId="0" fontId="4" fillId="57" borderId="2" xfId="0" applyFont="1" applyFill="1" applyBorder="1" applyAlignment="1" applyProtection="1">
      <alignment horizontal="center" vertical="center" textRotation="90" wrapText="1"/>
      <protection/>
    </xf>
    <xf numFmtId="0" fontId="4" fillId="57" borderId="19" xfId="0" applyFont="1" applyFill="1" applyBorder="1" applyAlignment="1" applyProtection="1">
      <alignment horizontal="center" vertical="center" textRotation="90" wrapText="1"/>
      <protection/>
    </xf>
    <xf numFmtId="0" fontId="92" fillId="55" borderId="2" xfId="0" applyFont="1" applyFill="1" applyBorder="1" applyAlignment="1" applyProtection="1">
      <alignment horizontal="left" vertical="center" wrapText="1"/>
      <protection/>
    </xf>
    <xf numFmtId="0" fontId="15" fillId="57" borderId="25" xfId="0" applyFont="1" applyFill="1" applyBorder="1" applyAlignment="1" applyProtection="1">
      <alignment horizontal="center" vertical="center" wrapText="1"/>
      <protection/>
    </xf>
    <xf numFmtId="0" fontId="15" fillId="57" borderId="26" xfId="0" applyFont="1" applyFill="1" applyBorder="1" applyAlignment="1" applyProtection="1">
      <alignment horizontal="center" vertical="center" wrapText="1"/>
      <protection/>
    </xf>
    <xf numFmtId="0" fontId="15" fillId="57" borderId="27" xfId="0" applyFont="1" applyFill="1" applyBorder="1" applyAlignment="1" applyProtection="1">
      <alignment horizontal="center" vertical="center" wrapText="1"/>
      <protection/>
    </xf>
    <xf numFmtId="0" fontId="15" fillId="57" borderId="28" xfId="0" applyFont="1" applyFill="1" applyBorder="1" applyAlignment="1" applyProtection="1">
      <alignment horizontal="center" vertical="center" wrapText="1"/>
      <protection/>
    </xf>
    <xf numFmtId="0" fontId="15" fillId="57" borderId="2" xfId="0" applyFont="1" applyFill="1" applyBorder="1" applyAlignment="1" applyProtection="1">
      <alignment horizontal="center" vertical="center" wrapText="1"/>
      <protection/>
    </xf>
    <xf numFmtId="0" fontId="12" fillId="57" borderId="2" xfId="0" applyFont="1" applyFill="1" applyBorder="1" applyAlignment="1" applyProtection="1">
      <alignment horizontal="center" vertical="center" wrapText="1"/>
      <protection/>
    </xf>
    <xf numFmtId="0" fontId="12" fillId="57" borderId="2" xfId="0" applyNumberFormat="1" applyFont="1" applyFill="1" applyBorder="1" applyAlignment="1" applyProtection="1">
      <alignment horizontal="center" vertical="center" wrapText="1"/>
      <protection/>
    </xf>
    <xf numFmtId="0" fontId="97" fillId="57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center" vertical="center" wrapText="1"/>
      <protection/>
    </xf>
    <xf numFmtId="0" fontId="5" fillId="57" borderId="25" xfId="0" applyFont="1" applyFill="1" applyBorder="1" applyAlignment="1" applyProtection="1">
      <alignment horizontal="center" vertical="center" wrapText="1"/>
      <protection/>
    </xf>
    <xf numFmtId="0" fontId="5" fillId="57" borderId="29" xfId="0" applyFont="1" applyFill="1" applyBorder="1" applyAlignment="1" applyProtection="1">
      <alignment horizontal="center" vertical="center" wrapText="1"/>
      <protection/>
    </xf>
    <xf numFmtId="0" fontId="5" fillId="57" borderId="26" xfId="0" applyFont="1" applyFill="1" applyBorder="1" applyAlignment="1" applyProtection="1">
      <alignment horizontal="center" vertical="center" wrapText="1"/>
      <protection/>
    </xf>
    <xf numFmtId="0" fontId="5" fillId="57" borderId="30" xfId="0" applyFont="1" applyFill="1" applyBorder="1" applyAlignment="1" applyProtection="1">
      <alignment horizontal="center" vertical="center" wrapText="1"/>
      <protection/>
    </xf>
    <xf numFmtId="0" fontId="5" fillId="57" borderId="0" xfId="0" applyFont="1" applyFill="1" applyBorder="1" applyAlignment="1" applyProtection="1">
      <alignment horizontal="center" vertical="center" wrapText="1"/>
      <protection/>
    </xf>
    <xf numFmtId="0" fontId="5" fillId="57" borderId="31" xfId="0" applyFont="1" applyFill="1" applyBorder="1" applyAlignment="1" applyProtection="1">
      <alignment horizontal="center" vertical="center" wrapText="1"/>
      <protection/>
    </xf>
    <xf numFmtId="0" fontId="5" fillId="57" borderId="27" xfId="0" applyFont="1" applyFill="1" applyBorder="1" applyAlignment="1" applyProtection="1">
      <alignment horizontal="center" vertical="center" wrapText="1"/>
      <protection/>
    </xf>
    <xf numFmtId="0" fontId="5" fillId="57" borderId="32" xfId="0" applyFont="1" applyFill="1" applyBorder="1" applyAlignment="1" applyProtection="1">
      <alignment horizontal="center" vertical="center" wrapText="1"/>
      <protection/>
    </xf>
    <xf numFmtId="0" fontId="5" fillId="57" borderId="28" xfId="0" applyFont="1" applyFill="1" applyBorder="1" applyAlignment="1" applyProtection="1">
      <alignment horizontal="center" vertical="center" wrapText="1"/>
      <protection/>
    </xf>
    <xf numFmtId="0" fontId="5" fillId="57" borderId="2" xfId="0" applyNumberFormat="1" applyFont="1" applyFill="1" applyBorder="1" applyAlignment="1" applyProtection="1">
      <alignment horizontal="center" vertical="center" wrapText="1"/>
      <protection/>
    </xf>
    <xf numFmtId="0" fontId="11" fillId="57" borderId="2" xfId="0" applyFont="1" applyFill="1" applyBorder="1" applyAlignment="1">
      <alignment/>
    </xf>
    <xf numFmtId="0" fontId="4" fillId="57" borderId="25" xfId="0" applyFont="1" applyFill="1" applyBorder="1" applyAlignment="1" applyProtection="1">
      <alignment horizontal="center" vertical="center" wrapText="1"/>
      <protection/>
    </xf>
    <xf numFmtId="0" fontId="4" fillId="57" borderId="29" xfId="0" applyFont="1" applyFill="1" applyBorder="1" applyAlignment="1" applyProtection="1">
      <alignment horizontal="center" vertical="center" wrapText="1"/>
      <protection/>
    </xf>
    <xf numFmtId="0" fontId="4" fillId="57" borderId="26" xfId="0" applyFont="1" applyFill="1" applyBorder="1" applyAlignment="1" applyProtection="1">
      <alignment horizontal="center" vertical="center" wrapText="1"/>
      <protection/>
    </xf>
    <xf numFmtId="0" fontId="4" fillId="57" borderId="27" xfId="0" applyFont="1" applyFill="1" applyBorder="1" applyAlignment="1" applyProtection="1">
      <alignment horizontal="center" vertical="center" wrapText="1"/>
      <protection/>
    </xf>
    <xf numFmtId="0" fontId="4" fillId="57" borderId="32" xfId="0" applyFont="1" applyFill="1" applyBorder="1" applyAlignment="1" applyProtection="1">
      <alignment horizontal="center" vertical="center" wrapText="1"/>
      <protection/>
    </xf>
    <xf numFmtId="0" fontId="4" fillId="57" borderId="28" xfId="0" applyFont="1" applyFill="1" applyBorder="1" applyAlignment="1" applyProtection="1">
      <alignment horizontal="center" vertical="center" wrapText="1"/>
      <protection/>
    </xf>
    <xf numFmtId="0" fontId="14" fillId="57" borderId="2" xfId="0" applyFont="1" applyFill="1" applyBorder="1" applyAlignment="1" applyProtection="1">
      <alignment horizontal="center" vertical="center" wrapText="1"/>
      <protection/>
    </xf>
    <xf numFmtId="0" fontId="14" fillId="57" borderId="19" xfId="0" applyFont="1" applyFill="1" applyBorder="1" applyAlignment="1" applyProtection="1">
      <alignment horizontal="center" vertical="center" wrapText="1"/>
      <protection/>
    </xf>
    <xf numFmtId="181" fontId="4" fillId="57" borderId="2" xfId="0" applyNumberFormat="1" applyFont="1" applyFill="1" applyBorder="1" applyAlignment="1" applyProtection="1">
      <alignment horizontal="center" vertical="center" wrapText="1"/>
      <protection/>
    </xf>
    <xf numFmtId="0" fontId="16" fillId="57" borderId="2" xfId="0" applyFont="1" applyFill="1" applyBorder="1" applyAlignment="1" applyProtection="1">
      <alignment horizontal="center" vertical="center" wrapText="1"/>
      <protection/>
    </xf>
    <xf numFmtId="0" fontId="5" fillId="57" borderId="21" xfId="0" applyFont="1" applyFill="1" applyBorder="1" applyAlignment="1" applyProtection="1">
      <alignment horizontal="center" vertical="center" wrapText="1"/>
      <protection/>
    </xf>
    <xf numFmtId="0" fontId="5" fillId="57" borderId="33" xfId="0" applyFont="1" applyFill="1" applyBorder="1" applyAlignment="1" applyProtection="1">
      <alignment horizontal="center" vertical="center" wrapText="1"/>
      <protection/>
    </xf>
    <xf numFmtId="0" fontId="5" fillId="57" borderId="23" xfId="0" applyFont="1" applyFill="1" applyBorder="1" applyAlignment="1" applyProtection="1">
      <alignment horizontal="center" vertical="center" wrapText="1"/>
      <protection/>
    </xf>
    <xf numFmtId="0" fontId="17" fillId="57" borderId="2" xfId="0" applyFont="1" applyFill="1" applyBorder="1" applyAlignment="1" applyProtection="1">
      <alignment horizontal="center" vertical="center" wrapText="1"/>
      <protection/>
    </xf>
    <xf numFmtId="181" fontId="11" fillId="57" borderId="2" xfId="0" applyNumberFormat="1" applyFont="1" applyFill="1" applyBorder="1" applyAlignment="1" applyProtection="1">
      <alignment horizontal="center" vertical="center" wrapText="1"/>
      <protection/>
    </xf>
    <xf numFmtId="0" fontId="16" fillId="57" borderId="24" xfId="0" applyFont="1" applyFill="1" applyBorder="1" applyAlignment="1" applyProtection="1">
      <alignment horizontal="center" vertical="center" wrapText="1"/>
      <protection/>
    </xf>
    <xf numFmtId="0" fontId="4" fillId="57" borderId="30" xfId="0" applyFont="1" applyFill="1" applyBorder="1" applyAlignment="1" applyProtection="1">
      <alignment horizontal="center" vertical="center" wrapText="1"/>
      <protection/>
    </xf>
  </cellXfs>
  <cellStyles count="1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 2" xfId="99"/>
    <cellStyle name="Обычный 20" xfId="100"/>
    <cellStyle name="Обычный 21" xfId="101"/>
    <cellStyle name="Обычный 22" xfId="102"/>
    <cellStyle name="Обычный 23" xfId="103"/>
    <cellStyle name="Обычный 24" xfId="104"/>
    <cellStyle name="Обычный 25" xfId="105"/>
    <cellStyle name="Обычный 26" xfId="106"/>
    <cellStyle name="Обычный 27" xfId="107"/>
    <cellStyle name="Обычный 28" xfId="108"/>
    <cellStyle name="Обычный 29" xfId="109"/>
    <cellStyle name="Обычный 3" xfId="110"/>
    <cellStyle name="Обычный 3 2" xfId="111"/>
    <cellStyle name="Обычный 3 3" xfId="112"/>
    <cellStyle name="Обычный 30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 2" xfId="124"/>
    <cellStyle name="Обычный 40" xfId="125"/>
    <cellStyle name="Обычный 41" xfId="126"/>
    <cellStyle name="Обычный 5" xfId="127"/>
    <cellStyle name="Обычный 5 2" xfId="128"/>
    <cellStyle name="Обычный 6" xfId="129"/>
    <cellStyle name="Обычный 7" xfId="130"/>
    <cellStyle name="Обычный 8" xfId="131"/>
    <cellStyle name="Обычный 9" xfId="132"/>
    <cellStyle name="Followed Hyperlink" xfId="133"/>
    <cellStyle name="Плохой" xfId="134"/>
    <cellStyle name="Плохой 2" xfId="135"/>
    <cellStyle name="Пояснение" xfId="136"/>
    <cellStyle name="Пояснение 2" xfId="137"/>
    <cellStyle name="Примечание" xfId="138"/>
    <cellStyle name="Примечание 10" xfId="139"/>
    <cellStyle name="Примечание 11" xfId="140"/>
    <cellStyle name="Примечание 12" xfId="141"/>
    <cellStyle name="Примечание 13" xfId="142"/>
    <cellStyle name="Примечание 14" xfId="143"/>
    <cellStyle name="Примечание 15" xfId="144"/>
    <cellStyle name="Примечание 16" xfId="145"/>
    <cellStyle name="Примечание 17" xfId="146"/>
    <cellStyle name="Примечание 18" xfId="147"/>
    <cellStyle name="Примечание 19" xfId="148"/>
    <cellStyle name="Примечание 2" xfId="149"/>
    <cellStyle name="Примечание 20" xfId="150"/>
    <cellStyle name="Примечание 21" xfId="151"/>
    <cellStyle name="Примечание 22" xfId="152"/>
    <cellStyle name="Примечание 23" xfId="153"/>
    <cellStyle name="Примечание 24" xfId="154"/>
    <cellStyle name="Примечание 25" xfId="155"/>
    <cellStyle name="Примечание 26" xfId="156"/>
    <cellStyle name="Примечание 27" xfId="157"/>
    <cellStyle name="Примечание 28" xfId="158"/>
    <cellStyle name="Примечание 29" xfId="159"/>
    <cellStyle name="Примечание 3" xfId="160"/>
    <cellStyle name="Примечание 30" xfId="161"/>
    <cellStyle name="Примечание 31" xfId="162"/>
    <cellStyle name="Примечание 32" xfId="163"/>
    <cellStyle name="Примечание 33" xfId="164"/>
    <cellStyle name="Примечание 34" xfId="165"/>
    <cellStyle name="Примечание 35" xfId="166"/>
    <cellStyle name="Примечание 36" xfId="167"/>
    <cellStyle name="Примечание 37" xfId="168"/>
    <cellStyle name="Примечание 38" xfId="169"/>
    <cellStyle name="Примечание 39" xfId="170"/>
    <cellStyle name="Примечание 4" xfId="171"/>
    <cellStyle name="Примечание 40" xfId="172"/>
    <cellStyle name="Примечание 41" xfId="173"/>
    <cellStyle name="Примечание 5" xfId="174"/>
    <cellStyle name="Примечание 6" xfId="175"/>
    <cellStyle name="Примечание 7" xfId="176"/>
    <cellStyle name="Примечание 8" xfId="177"/>
    <cellStyle name="Примечание 9" xfId="178"/>
    <cellStyle name="Percent" xfId="179"/>
    <cellStyle name="Связанная ячейка" xfId="180"/>
    <cellStyle name="Связанная ячейка 2" xfId="181"/>
    <cellStyle name="Текст предупреждения" xfId="182"/>
    <cellStyle name="Текст предупреждения 2" xfId="183"/>
    <cellStyle name="Comma" xfId="184"/>
    <cellStyle name="Comma [0]" xfId="185"/>
    <cellStyle name="Хороший" xfId="186"/>
    <cellStyle name="Хороший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1476375</xdr:colOff>
      <xdr:row>63</xdr:row>
      <xdr:rowOff>95250</xdr:rowOff>
    </xdr:to>
    <xdr:grpSp>
      <xdr:nvGrpSpPr>
        <xdr:cNvPr id="1" name="Group 277"/>
        <xdr:cNvGrpSpPr>
          <a:grpSpLocks/>
        </xdr:cNvGrpSpPr>
      </xdr:nvGrpSpPr>
      <xdr:grpSpPr>
        <a:xfrm>
          <a:off x="76200" y="0"/>
          <a:ext cx="5886450" cy="10696575"/>
          <a:chOff x="1087922" y="1087824"/>
          <a:chExt cx="27717" cy="28025"/>
        </a:xfrm>
        <a:solidFill>
          <a:srgbClr val="FFFFFF"/>
        </a:solidFill>
      </xdr:grpSpPr>
      <xdr:sp>
        <xdr:nvSpPr>
          <xdr:cNvPr id="2" name="Rectangle 281" hidden="1"/>
          <xdr:cNvSpPr>
            <a:spLocks/>
          </xdr:cNvSpPr>
        </xdr:nvSpPr>
        <xdr:spPr>
          <a:xfrm>
            <a:off x="1087922" y="1087824"/>
            <a:ext cx="27717" cy="280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Lazurski"/>
                <a:ea typeface="Lazurski"/>
                <a:cs typeface="Lazurski"/>
              </a:rPr>
              <a:t/>
            </a:r>
          </a:p>
        </xdr:txBody>
      </xdr:sp>
      <xdr:sp>
        <xdr:nvSpPr>
          <xdr:cNvPr id="3" name="Rectangle 280"/>
          <xdr:cNvSpPr>
            <a:spLocks/>
          </xdr:cNvSpPr>
        </xdr:nvSpPr>
        <xdr:spPr>
          <a:xfrm>
            <a:off x="1087922" y="1087824"/>
            <a:ext cx="27717" cy="28025"/>
          </a:xfrm>
          <a:prstGeom prst="rect">
            <a:avLst/>
          </a:prstGeom>
          <a:noFill/>
          <a:ln w="19050" cmpd="sng">
            <a:solidFill>
              <a:srgbClr val="60B5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Lazurski"/>
                <a:ea typeface="Lazurski"/>
                <a:cs typeface="Lazurski"/>
              </a:rPr>
              <a:t/>
            </a:r>
          </a:p>
        </xdr:txBody>
      </xdr:sp>
      <xdr:sp>
        <xdr:nvSpPr>
          <xdr:cNvPr id="4" name="Rectangle 279"/>
          <xdr:cNvSpPr>
            <a:spLocks/>
          </xdr:cNvSpPr>
        </xdr:nvSpPr>
        <xdr:spPr>
          <a:xfrm>
            <a:off x="1088636" y="1088574"/>
            <a:ext cx="26290" cy="26526"/>
          </a:xfrm>
          <a:prstGeom prst="rect">
            <a:avLst/>
          </a:prstGeom>
          <a:solidFill>
            <a:srgbClr val="FFFFFF"/>
          </a:solidFill>
          <a:ln w="254000" cmpd="sng">
            <a:solidFill>
              <a:srgbClr val="8FCBD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Lazurski"/>
                <a:ea typeface="Lazurski"/>
                <a:cs typeface="Lazurski"/>
              </a:rPr>
              <a:t/>
            </a:r>
          </a:p>
        </xdr:txBody>
      </xdr:sp>
      <xdr:sp>
        <xdr:nvSpPr>
          <xdr:cNvPr id="5" name="Rectangle 278"/>
          <xdr:cNvSpPr>
            <a:spLocks/>
          </xdr:cNvSpPr>
        </xdr:nvSpPr>
        <xdr:spPr>
          <a:xfrm>
            <a:off x="1091608" y="1091614"/>
            <a:ext cx="20337" cy="20437"/>
          </a:xfrm>
          <a:prstGeom prst="rect">
            <a:avLst/>
          </a:prstGeom>
          <a:noFill/>
          <a:ln w="19050" cmpd="sng">
            <a:solidFill>
              <a:srgbClr val="60B5CC"/>
            </a:solidFill>
            <a:headEnd type="none"/>
            <a:tailEnd type="none"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 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2000" b="1" i="0" u="none" baseline="0">
                <a:solidFill>
                  <a:srgbClr val="336666"/>
                </a:solidFill>
              </a:rPr>
              <a:t>ОСНОВНЫЕ ПОКАЗАТЕЛИ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2000" b="1" i="0" u="none" baseline="0">
                <a:solidFill>
                  <a:srgbClr val="336666"/>
                </a:solidFill>
              </a:rPr>
              <a:t>СОЦИАЛЬНО-ТРУДОВОЙ СФЕРЫ 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2000" b="1" i="0" u="none" baseline="0">
                <a:solidFill>
                  <a:srgbClr val="336666"/>
                </a:solidFill>
              </a:rPr>
              <a:t>ГОРОДСКИХ ОКРУГОВ 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2000" b="1" i="0" u="none" baseline="0">
                <a:solidFill>
                  <a:srgbClr val="336666"/>
                </a:solidFill>
              </a:rPr>
              <a:t>И  МУНИЦИПАЛЬНЫХ РАЙОНОВ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2000" b="1" i="0" u="none" baseline="0">
                <a:solidFill>
                  <a:srgbClr val="336666"/>
                </a:solidFill>
              </a:rPr>
              <a:t>РОСТОВСКОЙ ОБЛАСТИ</a:t>
            </a:r>
            <a:r>
              <a:rPr lang="en-US" cap="none" sz="1000" b="0" i="0" u="none" baseline="0">
                <a:solidFill>
                  <a:srgbClr val="000000"/>
                </a:solidFill>
                <a:latin typeface="Lazurski"/>
                <a:ea typeface="Lazurski"/>
                <a:cs typeface="Lazurski"/>
              </a:rPr>
              <a:t>
</a:t>
            </a:r>
            <a:r>
              <a:rPr lang="en-US" cap="none" sz="2000" b="1" i="0" u="none" baseline="0">
                <a:solidFill>
                  <a:srgbClr val="336666"/>
                </a:solidFill>
              </a:rPr>
              <a:t>В  I КВАРТАЛЕ 2018 ГОДА</a:t>
            </a:r>
          </a:p>
        </xdr:txBody>
      </xdr:sp>
    </xdr:grpSp>
    <xdr:clientData/>
  </xdr:twoCellAnchor>
  <xdr:twoCellAnchor>
    <xdr:from>
      <xdr:col>0</xdr:col>
      <xdr:colOff>733425</xdr:colOff>
      <xdr:row>2</xdr:row>
      <xdr:rowOff>257175</xdr:rowOff>
    </xdr:from>
    <xdr:to>
      <xdr:col>4</xdr:col>
      <xdr:colOff>142875</xdr:colOff>
      <xdr:row>16</xdr:row>
      <xdr:rowOff>47625</xdr:rowOff>
    </xdr:to>
    <xdr:pic>
      <xdr:nvPicPr>
        <xdr:cNvPr id="6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3820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53</xdr:row>
      <xdr:rowOff>152400</xdr:rowOff>
    </xdr:from>
    <xdr:to>
      <xdr:col>4</xdr:col>
      <xdr:colOff>285750</xdr:colOff>
      <xdr:row>58</xdr:row>
      <xdr:rowOff>28575</xdr:rowOff>
    </xdr:to>
    <xdr:grpSp>
      <xdr:nvGrpSpPr>
        <xdr:cNvPr id="7" name="Group 288"/>
        <xdr:cNvGrpSpPr>
          <a:grpSpLocks/>
        </xdr:cNvGrpSpPr>
      </xdr:nvGrpSpPr>
      <xdr:grpSpPr>
        <a:xfrm>
          <a:off x="2286000" y="9334500"/>
          <a:ext cx="1666875" cy="638175"/>
          <a:chOff x="109611150" y="109613775"/>
          <a:chExt cx="1143000" cy="1143000"/>
        </a:xfrm>
        <a:solidFill>
          <a:srgbClr val="FFFFFF"/>
        </a:solidFill>
      </xdr:grpSpPr>
      <xdr:sp>
        <xdr:nvSpPr>
          <xdr:cNvPr id="8" name="Rectangle 289" hidden="1"/>
          <xdr:cNvSpPr>
            <a:spLocks/>
          </xdr:cNvSpPr>
        </xdr:nvSpPr>
        <xdr:spPr>
          <a:xfrm>
            <a:off x="109611150" y="109613775"/>
            <a:ext cx="1143000" cy="114300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Lazurski"/>
                <a:ea typeface="Lazurski"/>
                <a:cs typeface="Lazurski"/>
              </a:rPr>
              <a:t/>
            </a:r>
          </a:p>
        </xdr:txBody>
      </xdr:sp>
      <xdr:pic>
        <xdr:nvPicPr>
          <xdr:cNvPr id="9" name="Рисунок 60" descr="DD01630_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9994055" y="109708358"/>
            <a:ext cx="376904" cy="188595"/>
          </a:xfrm>
          <a:prstGeom prst="rect">
            <a:avLst/>
          </a:prstGeom>
          <a:noFill/>
          <a:ln w="0" cmpd="sng">
            <a:noFill/>
          </a:ln>
        </xdr:spPr>
      </xdr:pic>
      <xdr:sp>
        <xdr:nvSpPr>
          <xdr:cNvPr id="10" name="Text Box 291"/>
          <xdr:cNvSpPr txBox="1">
            <a:spLocks noChangeArrowheads="1"/>
          </xdr:cNvSpPr>
        </xdr:nvSpPr>
        <xdr:spPr>
          <a:xfrm>
            <a:off x="109611150" y="109988965"/>
            <a:ext cx="1143000" cy="46062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     2018 год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ED64"/>
  <sheetViews>
    <sheetView tabSelected="1" zoomScale="110" zoomScaleNormal="110" zoomScalePageLayoutView="0" workbookViewId="0" topLeftCell="BW4">
      <selection activeCell="CJ23" sqref="CJ23"/>
    </sheetView>
  </sheetViews>
  <sheetFormatPr defaultColWidth="9.25390625" defaultRowHeight="12.75"/>
  <cols>
    <col min="1" max="1" width="17.00390625" style="19" customWidth="1"/>
    <col min="2" max="2" width="12.625" style="19" customWidth="1"/>
    <col min="3" max="4" width="9.25390625" style="19" customWidth="1"/>
    <col min="5" max="5" width="10.75390625" style="19" customWidth="1"/>
    <col min="6" max="6" width="20.375" style="19" customWidth="1"/>
    <col min="7" max="7" width="3.125" style="9" customWidth="1"/>
    <col min="8" max="8" width="27.75390625" style="20" customWidth="1"/>
    <col min="9" max="11" width="14.75390625" style="127" customWidth="1"/>
    <col min="12" max="12" width="3.125" style="4" customWidth="1"/>
    <col min="13" max="13" width="27.75390625" style="4" customWidth="1"/>
    <col min="14" max="14" width="7.625" style="4" hidden="1" customWidth="1"/>
    <col min="15" max="15" width="7.125" style="4" hidden="1" customWidth="1"/>
    <col min="16" max="18" width="8.25390625" style="210" customWidth="1"/>
    <col min="19" max="19" width="8.25390625" style="4" customWidth="1"/>
    <col min="20" max="20" width="12.75390625" style="4" customWidth="1"/>
    <col min="21" max="21" width="3.125" style="34" customWidth="1"/>
    <col min="22" max="22" width="27.75390625" style="34" customWidth="1"/>
    <col min="23" max="25" width="9.125" style="4" customWidth="1"/>
    <col min="26" max="27" width="9.125" style="129" customWidth="1"/>
    <col min="28" max="28" width="3.125" style="34" customWidth="1"/>
    <col min="29" max="29" width="27.75390625" style="34" customWidth="1"/>
    <col min="30" max="30" width="9.375" style="129" customWidth="1"/>
    <col min="31" max="33" width="9.125" style="127" customWidth="1"/>
    <col min="34" max="34" width="9.75390625" style="127" customWidth="1"/>
    <col min="35" max="36" width="9.125" style="127" customWidth="1"/>
    <col min="37" max="37" width="3.125" style="38" customWidth="1"/>
    <col min="38" max="38" width="27.75390625" style="36" customWidth="1"/>
    <col min="39" max="39" width="9.125" style="136" customWidth="1"/>
    <col min="40" max="40" width="9.125" style="137" customWidth="1"/>
    <col min="41" max="42" width="9.125" style="8" customWidth="1"/>
    <col min="43" max="43" width="9.125" style="6" customWidth="1"/>
    <col min="44" max="44" width="3.125" style="39" customWidth="1"/>
    <col min="45" max="45" width="27.75390625" style="34" customWidth="1"/>
    <col min="46" max="46" width="12.75390625" style="103" customWidth="1"/>
    <col min="47" max="47" width="8.25390625" style="103" customWidth="1"/>
    <col min="48" max="48" width="8.25390625" style="114" customWidth="1"/>
    <col min="49" max="49" width="8.25390625" style="115" customWidth="1"/>
    <col min="50" max="50" width="8.25390625" style="114" customWidth="1"/>
    <col min="51" max="51" width="3.125" style="39" customWidth="1"/>
    <col min="52" max="52" width="27.75390625" style="34" customWidth="1"/>
    <col min="53" max="53" width="9.75390625" style="114" customWidth="1"/>
    <col min="54" max="56" width="7.25390625" style="114" customWidth="1"/>
    <col min="57" max="57" width="6.625" style="114" customWidth="1"/>
    <col min="58" max="58" width="8.25390625" style="121" customWidth="1"/>
    <col min="59" max="59" width="3.125" style="39" customWidth="1"/>
    <col min="60" max="60" width="27.75390625" style="34" customWidth="1"/>
    <col min="61" max="64" width="11.25390625" style="210" customWidth="1"/>
    <col min="65" max="65" width="2.875" style="39" customWidth="1"/>
    <col min="66" max="66" width="27.75390625" style="34" customWidth="1"/>
    <col min="67" max="67" width="9.625" style="115" customWidth="1"/>
    <col min="68" max="68" width="9.625" style="5" customWidth="1"/>
    <col min="69" max="69" width="5.75390625" style="127" customWidth="1"/>
    <col min="70" max="70" width="4.25390625" style="210" customWidth="1"/>
    <col min="71" max="71" width="6.125" style="115" customWidth="1"/>
    <col min="72" max="72" width="6.125" style="5" customWidth="1"/>
    <col min="73" max="73" width="5.75390625" style="4" customWidth="1"/>
    <col min="74" max="74" width="3.125" style="39" customWidth="1"/>
    <col min="75" max="75" width="27.75390625" style="34" customWidth="1"/>
    <col min="76" max="76" width="7.75390625" style="127" customWidth="1"/>
    <col min="77" max="77" width="7.75390625" style="4" customWidth="1"/>
    <col min="78" max="78" width="5.75390625" style="4" customWidth="1"/>
    <col min="79" max="79" width="9.25390625" style="127" customWidth="1"/>
    <col min="80" max="80" width="8.625" style="210" customWidth="1"/>
    <col min="81" max="81" width="8.75390625" style="213" customWidth="1"/>
    <col min="82" max="82" width="3.125" style="38" customWidth="1"/>
    <col min="83" max="83" width="27.75390625" style="38" customWidth="1"/>
    <col min="84" max="84" width="7.875" style="172" customWidth="1"/>
    <col min="85" max="85" width="7.00390625" style="223" customWidth="1"/>
    <col min="86" max="86" width="7.75390625" style="172" customWidth="1"/>
    <col min="87" max="87" width="10.75390625" style="223" customWidth="1"/>
    <col min="88" max="89" width="7.00390625" style="223" customWidth="1"/>
    <col min="90" max="90" width="3.125" style="8" customWidth="1"/>
    <col min="91" max="91" width="27.75390625" style="8" customWidth="1"/>
    <col min="92" max="92" width="11.625" style="195" customWidth="1"/>
    <col min="93" max="93" width="6.75390625" style="195" customWidth="1"/>
    <col min="94" max="94" width="12.00390625" style="195" customWidth="1"/>
    <col min="95" max="95" width="10.375" style="212" customWidth="1"/>
    <col min="96" max="96" width="9.125" style="212" customWidth="1"/>
    <col min="97" max="97" width="10.875" style="212" customWidth="1"/>
    <col min="98" max="98" width="3.125" style="9" customWidth="1"/>
    <col min="99" max="99" width="27.75390625" style="4" customWidth="1"/>
    <col min="100" max="100" width="7.75390625" style="210" customWidth="1"/>
    <col min="101" max="102" width="7.75390625" style="4" customWidth="1"/>
    <col min="103" max="103" width="7.75390625" style="210" customWidth="1"/>
    <col min="104" max="105" width="7.75390625" style="4" customWidth="1"/>
    <col min="106" max="106" width="7.75390625" style="210" customWidth="1"/>
    <col min="107" max="108" width="7.75390625" style="4" customWidth="1"/>
    <col min="109" max="109" width="3.125" style="7" customWidth="1"/>
    <col min="110" max="110" width="27.75390625" style="4" customWidth="1"/>
    <col min="111" max="111" width="7.75390625" style="127" customWidth="1"/>
    <col min="112" max="112" width="7.75390625" style="143" customWidth="1"/>
    <col min="113" max="116" width="7.75390625" style="127" customWidth="1"/>
    <col min="117" max="117" width="3.125" style="39" customWidth="1"/>
    <col min="118" max="118" width="27.75390625" style="34" customWidth="1"/>
    <col min="119" max="119" width="7.375" style="143" customWidth="1"/>
    <col min="120" max="120" width="7.625" style="34" customWidth="1"/>
    <col min="121" max="121" width="7.375" style="143" customWidth="1"/>
    <col min="122" max="122" width="7.375" style="34" customWidth="1"/>
    <col min="123" max="123" width="14.25390625" style="34" customWidth="1"/>
    <col min="124" max="124" width="0.875" style="19" hidden="1" customWidth="1"/>
    <col min="125" max="125" width="23.00390625" style="19" hidden="1" customWidth="1"/>
    <col min="126" max="131" width="9.25390625" style="19" hidden="1" customWidth="1"/>
    <col min="132" max="132" width="13.625" style="19" hidden="1" customWidth="1"/>
    <col min="133" max="152" width="9.25390625" style="19" hidden="1" customWidth="1"/>
    <col min="153" max="16384" width="9.25390625" style="19" customWidth="1"/>
  </cols>
  <sheetData>
    <row r="1" spans="1:123" s="93" customFormat="1" ht="23.25" customHeight="1">
      <c r="A1" s="90"/>
      <c r="B1" s="90"/>
      <c r="C1" s="90"/>
      <c r="D1" s="258"/>
      <c r="E1" s="258"/>
      <c r="F1" s="258"/>
      <c r="G1" s="232" t="s">
        <v>70</v>
      </c>
      <c r="H1" s="232" t="s">
        <v>68</v>
      </c>
      <c r="I1" s="262" t="s">
        <v>62</v>
      </c>
      <c r="J1" s="263"/>
      <c r="K1" s="264"/>
      <c r="L1" s="232" t="s">
        <v>71</v>
      </c>
      <c r="M1" s="232" t="s">
        <v>68</v>
      </c>
      <c r="N1" s="257" t="s">
        <v>156</v>
      </c>
      <c r="O1" s="257"/>
      <c r="P1" s="271" t="s">
        <v>157</v>
      </c>
      <c r="Q1" s="271"/>
      <c r="R1" s="271"/>
      <c r="S1" s="271"/>
      <c r="T1" s="271"/>
      <c r="U1" s="231" t="s">
        <v>70</v>
      </c>
      <c r="V1" s="231" t="s">
        <v>68</v>
      </c>
      <c r="W1" s="230" t="s">
        <v>119</v>
      </c>
      <c r="X1" s="230"/>
      <c r="Y1" s="230"/>
      <c r="Z1" s="259" t="s">
        <v>73</v>
      </c>
      <c r="AA1" s="259"/>
      <c r="AB1" s="231" t="s">
        <v>70</v>
      </c>
      <c r="AC1" s="231" t="s">
        <v>68</v>
      </c>
      <c r="AD1" s="262" t="s">
        <v>138</v>
      </c>
      <c r="AE1" s="263"/>
      <c r="AF1" s="263"/>
      <c r="AG1" s="263"/>
      <c r="AH1" s="263"/>
      <c r="AI1" s="263"/>
      <c r="AJ1" s="264"/>
      <c r="AK1" s="231" t="s">
        <v>70</v>
      </c>
      <c r="AL1" s="231" t="s">
        <v>68</v>
      </c>
      <c r="AM1" s="230" t="s">
        <v>120</v>
      </c>
      <c r="AN1" s="230"/>
      <c r="AO1" s="230"/>
      <c r="AP1" s="230"/>
      <c r="AQ1" s="230"/>
      <c r="AR1" s="231" t="s">
        <v>70</v>
      </c>
      <c r="AS1" s="231" t="s">
        <v>68</v>
      </c>
      <c r="AT1" s="256" t="s">
        <v>140</v>
      </c>
      <c r="AU1" s="256"/>
      <c r="AV1" s="256"/>
      <c r="AW1" s="256"/>
      <c r="AX1" s="256"/>
      <c r="AY1" s="231" t="s">
        <v>70</v>
      </c>
      <c r="AZ1" s="231" t="s">
        <v>68</v>
      </c>
      <c r="BA1" s="256" t="s">
        <v>141</v>
      </c>
      <c r="BB1" s="256"/>
      <c r="BC1" s="256"/>
      <c r="BD1" s="256"/>
      <c r="BE1" s="256"/>
      <c r="BF1" s="256"/>
      <c r="BG1" s="231" t="s">
        <v>71</v>
      </c>
      <c r="BH1" s="231" t="s">
        <v>68</v>
      </c>
      <c r="BI1" s="230" t="s">
        <v>0</v>
      </c>
      <c r="BJ1" s="230"/>
      <c r="BK1" s="230"/>
      <c r="BL1" s="230"/>
      <c r="BM1" s="231" t="s">
        <v>71</v>
      </c>
      <c r="BN1" s="231" t="s">
        <v>68</v>
      </c>
      <c r="BO1" s="230" t="s">
        <v>59</v>
      </c>
      <c r="BP1" s="230"/>
      <c r="BQ1" s="230"/>
      <c r="BR1" s="230"/>
      <c r="BS1" s="230"/>
      <c r="BT1" s="230"/>
      <c r="BU1" s="230"/>
      <c r="BV1" s="231" t="s">
        <v>70</v>
      </c>
      <c r="BW1" s="231" t="s">
        <v>68</v>
      </c>
      <c r="BX1" s="230" t="s">
        <v>102</v>
      </c>
      <c r="BY1" s="230"/>
      <c r="BZ1" s="230"/>
      <c r="CA1" s="230"/>
      <c r="CB1" s="230"/>
      <c r="CC1" s="230"/>
      <c r="CD1" s="231" t="s">
        <v>71</v>
      </c>
      <c r="CE1" s="231" t="s">
        <v>68</v>
      </c>
      <c r="CF1" s="230" t="s">
        <v>108</v>
      </c>
      <c r="CG1" s="230"/>
      <c r="CH1" s="230"/>
      <c r="CI1" s="230"/>
      <c r="CJ1" s="230"/>
      <c r="CK1" s="230"/>
      <c r="CL1" s="232" t="s">
        <v>70</v>
      </c>
      <c r="CM1" s="273" t="s">
        <v>68</v>
      </c>
      <c r="CN1" s="230" t="s">
        <v>150</v>
      </c>
      <c r="CO1" s="230"/>
      <c r="CP1" s="230"/>
      <c r="CQ1" s="230"/>
      <c r="CR1" s="230"/>
      <c r="CS1" s="230"/>
      <c r="CT1" s="232" t="s">
        <v>70</v>
      </c>
      <c r="CU1" s="232" t="s">
        <v>68</v>
      </c>
      <c r="CV1" s="230" t="s">
        <v>151</v>
      </c>
      <c r="CW1" s="230"/>
      <c r="CX1" s="230"/>
      <c r="CY1" s="230"/>
      <c r="CZ1" s="230"/>
      <c r="DA1" s="230"/>
      <c r="DB1" s="230"/>
      <c r="DC1" s="230"/>
      <c r="DD1" s="230"/>
      <c r="DE1" s="231" t="s">
        <v>49</v>
      </c>
      <c r="DF1" s="231" t="s">
        <v>68</v>
      </c>
      <c r="DG1" s="283" t="s">
        <v>79</v>
      </c>
      <c r="DH1" s="284"/>
      <c r="DI1" s="284"/>
      <c r="DJ1" s="284"/>
      <c r="DK1" s="284"/>
      <c r="DL1" s="285"/>
      <c r="DM1" s="231" t="s">
        <v>95</v>
      </c>
      <c r="DN1" s="231" t="s">
        <v>68</v>
      </c>
      <c r="DO1" s="230" t="s">
        <v>123</v>
      </c>
      <c r="DP1" s="230"/>
      <c r="DQ1" s="230"/>
      <c r="DR1" s="230"/>
      <c r="DS1" s="279" t="s">
        <v>155</v>
      </c>
    </row>
    <row r="2" spans="1:123" s="95" customFormat="1" ht="22.5" customHeight="1">
      <c r="A2" s="90"/>
      <c r="B2" s="90"/>
      <c r="C2" s="90"/>
      <c r="D2" s="258"/>
      <c r="E2" s="258"/>
      <c r="F2" s="258"/>
      <c r="G2" s="246"/>
      <c r="H2" s="246"/>
      <c r="I2" s="265"/>
      <c r="J2" s="266"/>
      <c r="K2" s="267"/>
      <c r="L2" s="246"/>
      <c r="M2" s="246"/>
      <c r="N2" s="257"/>
      <c r="O2" s="257"/>
      <c r="P2" s="271"/>
      <c r="Q2" s="271"/>
      <c r="R2" s="271"/>
      <c r="S2" s="271"/>
      <c r="T2" s="271"/>
      <c r="U2" s="231"/>
      <c r="V2" s="231"/>
      <c r="W2" s="230"/>
      <c r="X2" s="230"/>
      <c r="Y2" s="230"/>
      <c r="Z2" s="259"/>
      <c r="AA2" s="259"/>
      <c r="AB2" s="231"/>
      <c r="AC2" s="231"/>
      <c r="AD2" s="268"/>
      <c r="AE2" s="269"/>
      <c r="AF2" s="269"/>
      <c r="AG2" s="269"/>
      <c r="AH2" s="269"/>
      <c r="AI2" s="269"/>
      <c r="AJ2" s="270"/>
      <c r="AK2" s="231"/>
      <c r="AL2" s="231"/>
      <c r="AM2" s="230"/>
      <c r="AN2" s="230"/>
      <c r="AO2" s="230"/>
      <c r="AP2" s="230"/>
      <c r="AQ2" s="230"/>
      <c r="AR2" s="231"/>
      <c r="AS2" s="231"/>
      <c r="AT2" s="256"/>
      <c r="AU2" s="256"/>
      <c r="AV2" s="256"/>
      <c r="AW2" s="256"/>
      <c r="AX2" s="256"/>
      <c r="AY2" s="231"/>
      <c r="AZ2" s="231"/>
      <c r="BA2" s="256"/>
      <c r="BB2" s="256"/>
      <c r="BC2" s="256"/>
      <c r="BD2" s="256"/>
      <c r="BE2" s="256"/>
      <c r="BF2" s="256"/>
      <c r="BG2" s="231"/>
      <c r="BH2" s="231"/>
      <c r="BI2" s="231" t="s">
        <v>142</v>
      </c>
      <c r="BJ2" s="231" t="s">
        <v>81</v>
      </c>
      <c r="BK2" s="231" t="s">
        <v>82</v>
      </c>
      <c r="BL2" s="231" t="s">
        <v>83</v>
      </c>
      <c r="BM2" s="231"/>
      <c r="BN2" s="231"/>
      <c r="BO2" s="231" t="s">
        <v>121</v>
      </c>
      <c r="BP2" s="231"/>
      <c r="BQ2" s="231"/>
      <c r="BR2" s="248" t="s">
        <v>144</v>
      </c>
      <c r="BS2" s="231" t="s">
        <v>84</v>
      </c>
      <c r="BT2" s="231"/>
      <c r="BU2" s="231"/>
      <c r="BV2" s="231"/>
      <c r="BW2" s="231"/>
      <c r="BX2" s="256" t="s">
        <v>131</v>
      </c>
      <c r="BY2" s="256"/>
      <c r="BZ2" s="256"/>
      <c r="CA2" s="256"/>
      <c r="CB2" s="255" t="s">
        <v>147</v>
      </c>
      <c r="CC2" s="255"/>
      <c r="CD2" s="231"/>
      <c r="CE2" s="231"/>
      <c r="CF2" s="256" t="s">
        <v>148</v>
      </c>
      <c r="CG2" s="256"/>
      <c r="CH2" s="256"/>
      <c r="CI2" s="255" t="s">
        <v>149</v>
      </c>
      <c r="CJ2" s="251" t="s">
        <v>158</v>
      </c>
      <c r="CK2" s="252"/>
      <c r="CL2" s="246"/>
      <c r="CM2" s="289"/>
      <c r="CN2" s="287" t="s">
        <v>106</v>
      </c>
      <c r="CO2" s="287"/>
      <c r="CP2" s="287"/>
      <c r="CQ2" s="287" t="s">
        <v>107</v>
      </c>
      <c r="CR2" s="287"/>
      <c r="CS2" s="287"/>
      <c r="CT2" s="246"/>
      <c r="CU2" s="246"/>
      <c r="CV2" s="273" t="s">
        <v>74</v>
      </c>
      <c r="CW2" s="274"/>
      <c r="CX2" s="275"/>
      <c r="CY2" s="231" t="s">
        <v>75</v>
      </c>
      <c r="CZ2" s="231"/>
      <c r="DA2" s="231"/>
      <c r="DB2" s="231" t="s">
        <v>76</v>
      </c>
      <c r="DC2" s="231"/>
      <c r="DD2" s="231"/>
      <c r="DE2" s="231"/>
      <c r="DF2" s="231"/>
      <c r="DG2" s="238" t="s">
        <v>152</v>
      </c>
      <c r="DH2" s="282" t="s">
        <v>105</v>
      </c>
      <c r="DI2" s="282" t="s">
        <v>153</v>
      </c>
      <c r="DJ2" s="245" t="s">
        <v>80</v>
      </c>
      <c r="DK2" s="245" t="s">
        <v>154</v>
      </c>
      <c r="DL2" s="272"/>
      <c r="DM2" s="231"/>
      <c r="DN2" s="231"/>
      <c r="DO2" s="231" t="s">
        <v>1</v>
      </c>
      <c r="DP2" s="231"/>
      <c r="DQ2" s="231" t="s">
        <v>69</v>
      </c>
      <c r="DR2" s="231"/>
      <c r="DS2" s="279"/>
    </row>
    <row r="3" spans="4:123" s="95" customFormat="1" ht="36.75" customHeight="1">
      <c r="D3" s="258"/>
      <c r="E3" s="258"/>
      <c r="F3" s="258"/>
      <c r="G3" s="246"/>
      <c r="H3" s="246"/>
      <c r="I3" s="268"/>
      <c r="J3" s="269"/>
      <c r="K3" s="270"/>
      <c r="L3" s="246"/>
      <c r="M3" s="246"/>
      <c r="N3" s="54" t="s">
        <v>63</v>
      </c>
      <c r="O3" s="54" t="s">
        <v>64</v>
      </c>
      <c r="P3" s="231" t="s">
        <v>63</v>
      </c>
      <c r="Q3" s="231"/>
      <c r="R3" s="231" t="s">
        <v>64</v>
      </c>
      <c r="S3" s="231"/>
      <c r="T3" s="231" t="s">
        <v>65</v>
      </c>
      <c r="U3" s="231"/>
      <c r="V3" s="231"/>
      <c r="W3" s="230"/>
      <c r="X3" s="230"/>
      <c r="Y3" s="230"/>
      <c r="Z3" s="259"/>
      <c r="AA3" s="259"/>
      <c r="AB3" s="231"/>
      <c r="AC3" s="231"/>
      <c r="AD3" s="236" t="s">
        <v>111</v>
      </c>
      <c r="AE3" s="238" t="s">
        <v>124</v>
      </c>
      <c r="AF3" s="238" t="s">
        <v>117</v>
      </c>
      <c r="AG3" s="233" t="s">
        <v>112</v>
      </c>
      <c r="AH3" s="233" t="s">
        <v>113</v>
      </c>
      <c r="AI3" s="233" t="s">
        <v>118</v>
      </c>
      <c r="AJ3" s="233" t="s">
        <v>126</v>
      </c>
      <c r="AK3" s="231"/>
      <c r="AL3" s="231"/>
      <c r="AM3" s="281" t="s">
        <v>135</v>
      </c>
      <c r="AN3" s="281"/>
      <c r="AO3" s="231" t="s">
        <v>129</v>
      </c>
      <c r="AP3" s="231"/>
      <c r="AQ3" s="231" t="s">
        <v>139</v>
      </c>
      <c r="AR3" s="231"/>
      <c r="AS3" s="231"/>
      <c r="AT3" s="235" t="s">
        <v>127</v>
      </c>
      <c r="AU3" s="286" t="s">
        <v>104</v>
      </c>
      <c r="AV3" s="286"/>
      <c r="AW3" s="286"/>
      <c r="AX3" s="286"/>
      <c r="AY3" s="231"/>
      <c r="AZ3" s="231"/>
      <c r="BA3" s="282" t="s">
        <v>128</v>
      </c>
      <c r="BB3" s="245" t="s">
        <v>116</v>
      </c>
      <c r="BC3" s="245"/>
      <c r="BD3" s="245"/>
      <c r="BE3" s="245"/>
      <c r="BF3" s="245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48"/>
      <c r="BS3" s="231"/>
      <c r="BT3" s="231"/>
      <c r="BU3" s="231"/>
      <c r="BV3" s="231"/>
      <c r="BW3" s="231"/>
      <c r="BX3" s="282" t="s">
        <v>122</v>
      </c>
      <c r="BY3" s="282"/>
      <c r="BZ3" s="245" t="s">
        <v>133</v>
      </c>
      <c r="CA3" s="245" t="s">
        <v>146</v>
      </c>
      <c r="CB3" s="255"/>
      <c r="CC3" s="255"/>
      <c r="CD3" s="231"/>
      <c r="CE3" s="231"/>
      <c r="CF3" s="256"/>
      <c r="CG3" s="256"/>
      <c r="CH3" s="256"/>
      <c r="CI3" s="255"/>
      <c r="CJ3" s="253"/>
      <c r="CK3" s="254"/>
      <c r="CL3" s="246"/>
      <c r="CM3" s="289"/>
      <c r="CN3" s="287"/>
      <c r="CO3" s="287"/>
      <c r="CP3" s="287"/>
      <c r="CQ3" s="287"/>
      <c r="CR3" s="287"/>
      <c r="CS3" s="287"/>
      <c r="CT3" s="246"/>
      <c r="CU3" s="246"/>
      <c r="CV3" s="276"/>
      <c r="CW3" s="277"/>
      <c r="CX3" s="278"/>
      <c r="CY3" s="231"/>
      <c r="CZ3" s="231"/>
      <c r="DA3" s="231"/>
      <c r="DB3" s="231"/>
      <c r="DC3" s="231"/>
      <c r="DD3" s="231"/>
      <c r="DE3" s="231"/>
      <c r="DF3" s="231"/>
      <c r="DG3" s="288"/>
      <c r="DH3" s="282"/>
      <c r="DI3" s="282"/>
      <c r="DJ3" s="245"/>
      <c r="DK3" s="272"/>
      <c r="DL3" s="272"/>
      <c r="DM3" s="231"/>
      <c r="DN3" s="231"/>
      <c r="DO3" s="231"/>
      <c r="DP3" s="231"/>
      <c r="DQ3" s="231"/>
      <c r="DR3" s="231"/>
      <c r="DS3" s="279"/>
    </row>
    <row r="4" spans="2:123" s="96" customFormat="1" ht="49.5" customHeight="1">
      <c r="B4" s="97"/>
      <c r="C4" s="97"/>
      <c r="D4" s="97"/>
      <c r="E4" s="97"/>
      <c r="F4" s="97"/>
      <c r="G4" s="247"/>
      <c r="H4" s="247"/>
      <c r="I4" s="91" t="s">
        <v>130</v>
      </c>
      <c r="J4" s="99" t="s">
        <v>125</v>
      </c>
      <c r="K4" s="91" t="s">
        <v>132</v>
      </c>
      <c r="L4" s="247"/>
      <c r="M4" s="247"/>
      <c r="N4" s="55" t="s">
        <v>66</v>
      </c>
      <c r="O4" s="55" t="s">
        <v>66</v>
      </c>
      <c r="P4" s="226" t="s">
        <v>72</v>
      </c>
      <c r="Q4" s="226" t="s">
        <v>133</v>
      </c>
      <c r="R4" s="226" t="s">
        <v>72</v>
      </c>
      <c r="S4" s="55" t="s">
        <v>134</v>
      </c>
      <c r="T4" s="232"/>
      <c r="U4" s="232"/>
      <c r="V4" s="232"/>
      <c r="W4" s="55" t="s">
        <v>135</v>
      </c>
      <c r="X4" s="99" t="s">
        <v>129</v>
      </c>
      <c r="Y4" s="55" t="s">
        <v>136</v>
      </c>
      <c r="Z4" s="1" t="s">
        <v>137</v>
      </c>
      <c r="AA4" s="2" t="s">
        <v>129</v>
      </c>
      <c r="AB4" s="232"/>
      <c r="AC4" s="232"/>
      <c r="AD4" s="237"/>
      <c r="AE4" s="239"/>
      <c r="AF4" s="239"/>
      <c r="AG4" s="234"/>
      <c r="AH4" s="234"/>
      <c r="AI4" s="234"/>
      <c r="AJ4" s="234"/>
      <c r="AK4" s="232"/>
      <c r="AL4" s="232"/>
      <c r="AM4" s="130" t="s">
        <v>86</v>
      </c>
      <c r="AN4" s="91" t="s">
        <v>85</v>
      </c>
      <c r="AO4" s="55" t="s">
        <v>86</v>
      </c>
      <c r="AP4" s="55" t="s">
        <v>85</v>
      </c>
      <c r="AQ4" s="232"/>
      <c r="AR4" s="231"/>
      <c r="AS4" s="231"/>
      <c r="AT4" s="235"/>
      <c r="AU4" s="106" t="s">
        <v>96</v>
      </c>
      <c r="AV4" s="111" t="s">
        <v>97</v>
      </c>
      <c r="AW4" s="111" t="s">
        <v>98</v>
      </c>
      <c r="AX4" s="111" t="s">
        <v>99</v>
      </c>
      <c r="AY4" s="231"/>
      <c r="AZ4" s="231"/>
      <c r="BA4" s="282"/>
      <c r="BB4" s="117" t="s">
        <v>96</v>
      </c>
      <c r="BC4" s="117" t="s">
        <v>97</v>
      </c>
      <c r="BD4" s="117" t="s">
        <v>98</v>
      </c>
      <c r="BE4" s="117" t="s">
        <v>99</v>
      </c>
      <c r="BF4" s="94" t="s">
        <v>100</v>
      </c>
      <c r="BG4" s="231"/>
      <c r="BH4" s="231"/>
      <c r="BI4" s="232"/>
      <c r="BJ4" s="232"/>
      <c r="BK4" s="232"/>
      <c r="BL4" s="232"/>
      <c r="BM4" s="232"/>
      <c r="BN4" s="232"/>
      <c r="BO4" s="166" t="s">
        <v>135</v>
      </c>
      <c r="BP4" s="55" t="s">
        <v>129</v>
      </c>
      <c r="BQ4" s="166" t="s">
        <v>143</v>
      </c>
      <c r="BR4" s="249"/>
      <c r="BS4" s="166" t="s">
        <v>135</v>
      </c>
      <c r="BT4" s="55" t="s">
        <v>129</v>
      </c>
      <c r="BU4" s="55" t="s">
        <v>145</v>
      </c>
      <c r="BV4" s="232"/>
      <c r="BW4" s="232"/>
      <c r="BX4" s="157" t="s">
        <v>135</v>
      </c>
      <c r="BY4" s="100" t="s">
        <v>129</v>
      </c>
      <c r="BZ4" s="245"/>
      <c r="CA4" s="245"/>
      <c r="CB4" s="207" t="s">
        <v>94</v>
      </c>
      <c r="CC4" s="207" t="s">
        <v>103</v>
      </c>
      <c r="CD4" s="231"/>
      <c r="CE4" s="231"/>
      <c r="CF4" s="222" t="s">
        <v>109</v>
      </c>
      <c r="CG4" s="205" t="s">
        <v>93</v>
      </c>
      <c r="CH4" s="205" t="s">
        <v>101</v>
      </c>
      <c r="CI4" s="255"/>
      <c r="CJ4" s="205" t="s">
        <v>114</v>
      </c>
      <c r="CK4" s="205" t="s">
        <v>115</v>
      </c>
      <c r="CL4" s="247"/>
      <c r="CM4" s="276"/>
      <c r="CN4" s="189" t="s">
        <v>110</v>
      </c>
      <c r="CO4" s="189" t="s">
        <v>129</v>
      </c>
      <c r="CP4" s="192" t="s">
        <v>136</v>
      </c>
      <c r="CQ4" s="189" t="s">
        <v>110</v>
      </c>
      <c r="CR4" s="189" t="s">
        <v>129</v>
      </c>
      <c r="CS4" s="207" t="s">
        <v>136</v>
      </c>
      <c r="CT4" s="247"/>
      <c r="CU4" s="247"/>
      <c r="CV4" s="225" t="s">
        <v>67</v>
      </c>
      <c r="CW4" s="55" t="s">
        <v>129</v>
      </c>
      <c r="CX4" s="55" t="s">
        <v>136</v>
      </c>
      <c r="CY4" s="225" t="s">
        <v>77</v>
      </c>
      <c r="CZ4" s="55" t="s">
        <v>129</v>
      </c>
      <c r="DA4" s="55" t="s">
        <v>136</v>
      </c>
      <c r="DB4" s="225" t="s">
        <v>78</v>
      </c>
      <c r="DC4" s="55" t="s">
        <v>129</v>
      </c>
      <c r="DD4" s="55" t="s">
        <v>133</v>
      </c>
      <c r="DE4" s="232"/>
      <c r="DF4" s="232"/>
      <c r="DG4" s="239"/>
      <c r="DH4" s="238"/>
      <c r="DI4" s="238"/>
      <c r="DJ4" s="233"/>
      <c r="DK4" s="177" t="s">
        <v>61</v>
      </c>
      <c r="DL4" s="150" t="s">
        <v>92</v>
      </c>
      <c r="DM4" s="232"/>
      <c r="DN4" s="232"/>
      <c r="DO4" s="101" t="s">
        <v>135</v>
      </c>
      <c r="DP4" s="101" t="s">
        <v>129</v>
      </c>
      <c r="DQ4" s="101" t="s">
        <v>135</v>
      </c>
      <c r="DR4" s="101" t="s">
        <v>129</v>
      </c>
      <c r="DS4" s="280"/>
    </row>
    <row r="5" spans="1:123" s="23" customFormat="1" ht="14.25" customHeight="1">
      <c r="A5" s="21"/>
      <c r="B5" s="22"/>
      <c r="C5" s="23" t="s">
        <v>60</v>
      </c>
      <c r="G5" s="228" t="s">
        <v>88</v>
      </c>
      <c r="H5" s="229"/>
      <c r="I5" s="41">
        <f>I18+I62</f>
        <v>4231.299999999999</v>
      </c>
      <c r="J5" s="41">
        <f>J18+J62</f>
        <v>4234.799999999999</v>
      </c>
      <c r="K5" s="41">
        <f>(I5/J5)*100</f>
        <v>99.91735146878247</v>
      </c>
      <c r="L5" s="228" t="s">
        <v>88</v>
      </c>
      <c r="M5" s="229"/>
      <c r="N5" s="42">
        <f>SUM(N18+N62)</f>
        <v>10576</v>
      </c>
      <c r="O5" s="42">
        <f>SUM(O18+O62)</f>
        <v>14882</v>
      </c>
      <c r="P5" s="202">
        <f>SUM(P18+P62)</f>
        <v>9943</v>
      </c>
      <c r="Q5" s="43">
        <f>SUM(P5*100/N5)</f>
        <v>94.01475037821483</v>
      </c>
      <c r="R5" s="202">
        <f>SUM(R18+R62)</f>
        <v>14569</v>
      </c>
      <c r="S5" s="43">
        <f>SUM(R5*100/O5)</f>
        <v>97.89678806612015</v>
      </c>
      <c r="T5" s="42">
        <f>(P5-R5)</f>
        <v>-4626</v>
      </c>
      <c r="U5" s="250" t="s">
        <v>88</v>
      </c>
      <c r="V5" s="250"/>
      <c r="W5" s="42">
        <f>W18+W62</f>
        <v>1310918</v>
      </c>
      <c r="X5" s="42">
        <f>X18+X62</f>
        <v>1310143</v>
      </c>
      <c r="Y5" s="41">
        <f aca="true" t="shared" si="0" ref="Y5:Y17">(W5/X5)*100</f>
        <v>100.05915384809138</v>
      </c>
      <c r="Z5" s="41">
        <f aca="true" t="shared" si="1" ref="Z5:Z17">(W5/(I5*1000))*100</f>
        <v>30.98144778200554</v>
      </c>
      <c r="AA5" s="41">
        <f aca="true" t="shared" si="2" ref="AA5:AA17">(X5/(J5*1000))*100</f>
        <v>30.937541324265617</v>
      </c>
      <c r="AB5" s="250" t="s">
        <v>88</v>
      </c>
      <c r="AC5" s="250"/>
      <c r="AD5" s="42">
        <f aca="true" t="shared" si="3" ref="AD5:AI5">AD18+AD62</f>
        <v>15644</v>
      </c>
      <c r="AE5" s="42">
        <f t="shared" si="3"/>
        <v>8294</v>
      </c>
      <c r="AF5" s="42">
        <f t="shared" si="3"/>
        <v>1011566</v>
      </c>
      <c r="AG5" s="42">
        <f t="shared" si="3"/>
        <v>2844</v>
      </c>
      <c r="AH5" s="42">
        <f t="shared" si="3"/>
        <v>9424</v>
      </c>
      <c r="AI5" s="42">
        <f t="shared" si="3"/>
        <v>600365</v>
      </c>
      <c r="AJ5" s="187">
        <f>SUM(AI5/AF5*100)</f>
        <v>59.35005723798547</v>
      </c>
      <c r="AK5" s="228" t="s">
        <v>88</v>
      </c>
      <c r="AL5" s="229"/>
      <c r="AM5" s="44">
        <v>28025.2</v>
      </c>
      <c r="AN5" s="45" t="s">
        <v>87</v>
      </c>
      <c r="AO5" s="44">
        <v>25067.3</v>
      </c>
      <c r="AP5" s="45" t="s">
        <v>87</v>
      </c>
      <c r="AQ5" s="41">
        <f>(AM5/AO5)*100</f>
        <v>111.79983484459835</v>
      </c>
      <c r="AR5" s="250" t="s">
        <v>88</v>
      </c>
      <c r="AS5" s="250"/>
      <c r="AT5" s="104">
        <f>AT18+AT62</f>
        <v>10106.900000000001</v>
      </c>
      <c r="AU5" s="108">
        <v>101.1</v>
      </c>
      <c r="AV5" s="110">
        <v>100.3</v>
      </c>
      <c r="AW5" s="108">
        <v>100.1</v>
      </c>
      <c r="AX5" s="110">
        <v>203.4</v>
      </c>
      <c r="AY5" s="250" t="s">
        <v>88</v>
      </c>
      <c r="AZ5" s="250"/>
      <c r="BA5" s="104">
        <f>BA18+BA62</f>
        <v>2972.3</v>
      </c>
      <c r="BB5" s="108">
        <v>100</v>
      </c>
      <c r="BC5" s="108">
        <v>100.4</v>
      </c>
      <c r="BD5" s="108">
        <v>100.1</v>
      </c>
      <c r="BE5" s="108">
        <v>200.9</v>
      </c>
      <c r="BF5" s="108">
        <v>100.4</v>
      </c>
      <c r="BG5" s="228" t="s">
        <v>88</v>
      </c>
      <c r="BH5" s="229"/>
      <c r="BI5" s="201">
        <f>BI18+BI62</f>
        <v>81363.4</v>
      </c>
      <c r="BJ5" s="202">
        <f>BJ18+BJ62</f>
        <v>9752</v>
      </c>
      <c r="BK5" s="202">
        <f>BK18+BK62</f>
        <v>14942</v>
      </c>
      <c r="BL5" s="201">
        <f>(BI5*1000)/BK5</f>
        <v>5445.281756123678</v>
      </c>
      <c r="BM5" s="228" t="s">
        <v>88</v>
      </c>
      <c r="BN5" s="229"/>
      <c r="BO5" s="41">
        <f>BO18+BO62</f>
        <v>837959.7999999999</v>
      </c>
      <c r="BP5" s="41">
        <f>BP18+BP62</f>
        <v>812237.7000000001</v>
      </c>
      <c r="BQ5" s="41">
        <f>(BO5/BP5)*100</f>
        <v>103.16681926977778</v>
      </c>
      <c r="BR5" s="201">
        <v>7.592094839998604</v>
      </c>
      <c r="BS5" s="46">
        <v>2328.8</v>
      </c>
      <c r="BT5" s="46">
        <v>2135.68</v>
      </c>
      <c r="BU5" s="41">
        <f>(BS5/BT5)*100</f>
        <v>109.04255319148939</v>
      </c>
      <c r="BV5" s="228" t="s">
        <v>88</v>
      </c>
      <c r="BW5" s="229"/>
      <c r="BX5" s="42">
        <f>BX18+BX62</f>
        <v>196746</v>
      </c>
      <c r="BY5" s="42">
        <f>BY18+BY62</f>
        <v>196658</v>
      </c>
      <c r="BZ5" s="41">
        <f>(BX5/BY5)*100</f>
        <v>100.04474773464594</v>
      </c>
      <c r="CA5" s="170">
        <f>CA18+CA62</f>
        <v>370237.27259000007</v>
      </c>
      <c r="CB5" s="221">
        <f>CB18+CB62</f>
        <v>30120</v>
      </c>
      <c r="CC5" s="170">
        <f>CC18+CC62</f>
        <v>97400.5</v>
      </c>
      <c r="CD5" s="228" t="s">
        <v>88</v>
      </c>
      <c r="CE5" s="229"/>
      <c r="CF5" s="202">
        <f aca="true" t="shared" si="4" ref="CF5:CK5">CF18+CF62</f>
        <v>14952</v>
      </c>
      <c r="CG5" s="221">
        <f t="shared" si="4"/>
        <v>47575</v>
      </c>
      <c r="CH5" s="202">
        <f t="shared" si="4"/>
        <v>62729.5</v>
      </c>
      <c r="CI5" s="221">
        <f t="shared" si="4"/>
        <v>28625</v>
      </c>
      <c r="CJ5" s="224">
        <f t="shared" si="4"/>
        <v>17192</v>
      </c>
      <c r="CK5" s="224">
        <f t="shared" si="4"/>
        <v>18108</v>
      </c>
      <c r="CL5" s="228" t="s">
        <v>88</v>
      </c>
      <c r="CM5" s="229"/>
      <c r="CN5" s="191">
        <f>CN18+CN62</f>
        <v>12349</v>
      </c>
      <c r="CO5" s="191">
        <f>CO18+CO62</f>
        <v>15874</v>
      </c>
      <c r="CP5" s="190">
        <f>SUM(CN5/CO5)*100</f>
        <v>77.79387677963966</v>
      </c>
      <c r="CQ5" s="202">
        <f>CQ18+CQ62</f>
        <v>5332</v>
      </c>
      <c r="CR5" s="202">
        <f>CR18+CR62</f>
        <v>6581</v>
      </c>
      <c r="CS5" s="201">
        <f>SUM(CQ5/CR5)*100</f>
        <v>81.02112141012005</v>
      </c>
      <c r="CT5" s="228" t="s">
        <v>88</v>
      </c>
      <c r="CU5" s="229"/>
      <c r="CV5" s="47">
        <f>CV18+CV62</f>
        <v>9886</v>
      </c>
      <c r="CW5" s="47">
        <f>CW18+CW62</f>
        <v>9798</v>
      </c>
      <c r="CX5" s="41">
        <f>(CV5/CW5)*100</f>
        <v>100.89814247805676</v>
      </c>
      <c r="CY5" s="47">
        <f>CY18+CY62</f>
        <v>2076</v>
      </c>
      <c r="CZ5" s="47">
        <f>CZ18+CZ62</f>
        <v>2166</v>
      </c>
      <c r="DA5" s="41">
        <f>(CY5/CZ5)*100</f>
        <v>95.84487534626038</v>
      </c>
      <c r="DB5" s="47">
        <f>DB18+DB62</f>
        <v>1071</v>
      </c>
      <c r="DC5" s="47">
        <f>DC18+DC62</f>
        <v>1094</v>
      </c>
      <c r="DD5" s="41">
        <f>(DB5/DC5)*100</f>
        <v>97.89762340036563</v>
      </c>
      <c r="DE5" s="228" t="s">
        <v>88</v>
      </c>
      <c r="DF5" s="229"/>
      <c r="DG5" s="42">
        <f>DG18+DG62</f>
        <v>51</v>
      </c>
      <c r="DH5" s="42">
        <f>DH18+DH62</f>
        <v>82</v>
      </c>
      <c r="DI5" s="42">
        <f>DI18+DI62</f>
        <v>71</v>
      </c>
      <c r="DJ5" s="42">
        <f>DJ18+DJ62</f>
        <v>1656</v>
      </c>
      <c r="DK5" s="47">
        <f>DK18+DK62</f>
        <v>73211</v>
      </c>
      <c r="DL5" s="42">
        <f aca="true" t="shared" si="5" ref="DL5:DL17">(DK5/W5)*10000</f>
        <v>558.4712392384573</v>
      </c>
      <c r="DM5" s="250" t="s">
        <v>88</v>
      </c>
      <c r="DN5" s="250"/>
      <c r="DO5" s="47">
        <v>1299</v>
      </c>
      <c r="DP5" s="47">
        <v>1074</v>
      </c>
      <c r="DQ5" s="41">
        <f aca="true" t="shared" si="6" ref="DQ5:DR36">(DO5/(I5*1000))*10000</f>
        <v>3.069978493607166</v>
      </c>
      <c r="DR5" s="41">
        <f t="shared" si="6"/>
        <v>2.5361292150750927</v>
      </c>
      <c r="DS5" s="141">
        <f>SUM(DO5-DP5)</f>
        <v>225</v>
      </c>
    </row>
    <row r="6" spans="1:124" s="12" customFormat="1" ht="12" customHeight="1">
      <c r="A6" s="10"/>
      <c r="B6" s="11"/>
      <c r="C6" s="11"/>
      <c r="D6" s="11"/>
      <c r="G6" s="24">
        <v>1</v>
      </c>
      <c r="H6" s="25" t="s">
        <v>50</v>
      </c>
      <c r="I6" s="123">
        <v>1125.3</v>
      </c>
      <c r="J6" s="123">
        <v>1114.8</v>
      </c>
      <c r="K6" s="124">
        <f aca="true" t="shared" si="7" ref="K6:K62">(I6/J6)*100</f>
        <v>100.94187298170077</v>
      </c>
      <c r="L6" s="24">
        <v>1</v>
      </c>
      <c r="M6" s="29" t="s">
        <v>50</v>
      </c>
      <c r="N6" s="83">
        <v>2971</v>
      </c>
      <c r="O6" s="65">
        <v>3222</v>
      </c>
      <c r="P6" s="133">
        <v>2856</v>
      </c>
      <c r="Q6" s="208">
        <f aca="true" t="shared" si="8" ref="Q6:Q61">SUM(P6*100/N6)</f>
        <v>96.12924941097273</v>
      </c>
      <c r="R6" s="89">
        <v>3286</v>
      </c>
      <c r="S6" s="26">
        <f aca="true" t="shared" si="9" ref="S6:S61">SUM(R6*100/O6)</f>
        <v>101.98634388578523</v>
      </c>
      <c r="T6" s="84">
        <f>P6-R6</f>
        <v>-430</v>
      </c>
      <c r="U6" s="56">
        <v>1</v>
      </c>
      <c r="V6" s="25" t="s">
        <v>50</v>
      </c>
      <c r="W6" s="64">
        <v>301029</v>
      </c>
      <c r="X6" s="64">
        <v>299755</v>
      </c>
      <c r="Y6" s="27">
        <f t="shared" si="0"/>
        <v>100.42501376123833</v>
      </c>
      <c r="Z6" s="27">
        <f t="shared" si="1"/>
        <v>26.750999733404424</v>
      </c>
      <c r="AA6" s="27">
        <f t="shared" si="2"/>
        <v>26.888679583781844</v>
      </c>
      <c r="AB6" s="58">
        <v>1</v>
      </c>
      <c r="AC6" s="59" t="s">
        <v>50</v>
      </c>
      <c r="AD6" s="152">
        <v>4005</v>
      </c>
      <c r="AE6" s="158">
        <v>2060</v>
      </c>
      <c r="AF6" s="158">
        <v>418761</v>
      </c>
      <c r="AG6" s="163">
        <v>169</v>
      </c>
      <c r="AH6" s="158">
        <v>1505</v>
      </c>
      <c r="AI6" s="180">
        <v>187964</v>
      </c>
      <c r="AJ6" s="186">
        <v>44.9</v>
      </c>
      <c r="AK6" s="53">
        <v>1</v>
      </c>
      <c r="AL6" s="25" t="s">
        <v>50</v>
      </c>
      <c r="AM6" s="131">
        <v>32248.1</v>
      </c>
      <c r="AN6" s="98">
        <v>1</v>
      </c>
      <c r="AO6" s="79">
        <v>30519</v>
      </c>
      <c r="AP6" s="53">
        <v>1</v>
      </c>
      <c r="AQ6" s="27">
        <f>(AM6/AO6)*100</f>
        <v>105.66565090599298</v>
      </c>
      <c r="AR6" s="28">
        <v>1</v>
      </c>
      <c r="AS6" s="29" t="s">
        <v>50</v>
      </c>
      <c r="AT6" s="102">
        <v>946.8000000000001</v>
      </c>
      <c r="AU6" s="107">
        <v>100.00103705001216</v>
      </c>
      <c r="AV6" s="112">
        <v>100.28437481417696</v>
      </c>
      <c r="AW6" s="112">
        <v>113.89938488021949</v>
      </c>
      <c r="AX6" s="113">
        <v>203.4</v>
      </c>
      <c r="AY6" s="28">
        <v>1</v>
      </c>
      <c r="AZ6" s="29" t="s">
        <v>50</v>
      </c>
      <c r="BA6" s="118">
        <v>274</v>
      </c>
      <c r="BB6" s="112"/>
      <c r="BC6" s="112">
        <v>101.09850177542745</v>
      </c>
      <c r="BD6" s="112">
        <v>100.05371091113047</v>
      </c>
      <c r="BE6" s="112">
        <v>200.48815825010163</v>
      </c>
      <c r="BF6" s="112">
        <v>100.92287799180826</v>
      </c>
      <c r="BG6" s="28">
        <v>1</v>
      </c>
      <c r="BH6" s="29" t="s">
        <v>50</v>
      </c>
      <c r="BI6" s="208">
        <v>9537.7</v>
      </c>
      <c r="BJ6" s="200">
        <v>1233</v>
      </c>
      <c r="BK6" s="200">
        <v>2317</v>
      </c>
      <c r="BL6" s="209">
        <f aca="true" t="shared" si="10" ref="BL6:BL38">(BI6*1000)/BK6</f>
        <v>4116.400517911092</v>
      </c>
      <c r="BM6" s="24">
        <v>1</v>
      </c>
      <c r="BN6" s="25" t="s">
        <v>50</v>
      </c>
      <c r="BO6" s="123">
        <v>139835.7</v>
      </c>
      <c r="BP6" s="69">
        <v>136345.1</v>
      </c>
      <c r="BQ6" s="124">
        <f>(BO6/BP6)*100</f>
        <v>102.5601213391607</v>
      </c>
      <c r="BR6" s="124">
        <v>4.563892333783501</v>
      </c>
      <c r="BS6" s="123">
        <v>2456.92</v>
      </c>
      <c r="BT6" s="26">
        <v>2246.62</v>
      </c>
      <c r="BU6" s="27">
        <f>(BS6/BT6)*100</f>
        <v>109.3607285611274</v>
      </c>
      <c r="BV6" s="24">
        <v>1</v>
      </c>
      <c r="BW6" s="25" t="s">
        <v>50</v>
      </c>
      <c r="BX6" s="146">
        <v>28837</v>
      </c>
      <c r="BY6" s="72">
        <v>28949</v>
      </c>
      <c r="BZ6" s="27">
        <f aca="true" t="shared" si="11" ref="BZ6:BZ62">(BX6/BY6)*100</f>
        <v>99.61311271546512</v>
      </c>
      <c r="CA6" s="167">
        <v>52984.9998</v>
      </c>
      <c r="CB6" s="218">
        <v>4790</v>
      </c>
      <c r="CC6" s="167">
        <v>16320.4</v>
      </c>
      <c r="CD6" s="24">
        <v>1</v>
      </c>
      <c r="CE6" s="25" t="s">
        <v>50</v>
      </c>
      <c r="CF6" s="215">
        <v>2336</v>
      </c>
      <c r="CG6" s="218">
        <v>7284</v>
      </c>
      <c r="CH6" s="167">
        <v>9510.6</v>
      </c>
      <c r="CI6" s="218">
        <v>4226</v>
      </c>
      <c r="CJ6" s="218">
        <v>2647</v>
      </c>
      <c r="CK6" s="218">
        <v>2737</v>
      </c>
      <c r="CL6" s="53">
        <v>1</v>
      </c>
      <c r="CM6" s="63" t="s">
        <v>50</v>
      </c>
      <c r="CN6" s="197">
        <v>2010</v>
      </c>
      <c r="CO6" s="197">
        <v>1496</v>
      </c>
      <c r="CP6" s="193">
        <f aca="true" t="shared" si="12" ref="CP6:CP61">SUM(CN6/CO6)*100</f>
        <v>134.35828877005346</v>
      </c>
      <c r="CQ6" s="206">
        <v>822</v>
      </c>
      <c r="CR6" s="206">
        <v>3061</v>
      </c>
      <c r="CS6" s="209">
        <f aca="true" t="shared" si="13" ref="CS6:CS61">SUM(CQ6/CR6)*100</f>
        <v>26.85396929108135</v>
      </c>
      <c r="CT6" s="24">
        <v>1</v>
      </c>
      <c r="CU6" s="25" t="s">
        <v>50</v>
      </c>
      <c r="CV6" s="151">
        <v>560</v>
      </c>
      <c r="CW6" s="71">
        <v>561</v>
      </c>
      <c r="CX6" s="27">
        <f aca="true" t="shared" si="14" ref="CX6:CX62">(CV6/CW6)*100</f>
        <v>99.8217468805704</v>
      </c>
      <c r="CY6" s="151">
        <v>204</v>
      </c>
      <c r="CZ6" s="71">
        <v>190</v>
      </c>
      <c r="DA6" s="27">
        <f aca="true" t="shared" si="15" ref="DA6:DA62">(CY6/CZ6)*100</f>
        <v>107.36842105263158</v>
      </c>
      <c r="DB6" s="78">
        <v>76</v>
      </c>
      <c r="DC6" s="56">
        <v>67</v>
      </c>
      <c r="DD6" s="27">
        <f aca="true" t="shared" si="16" ref="DD6:DD62">(DB6/DC6)*100</f>
        <v>113.43283582089552</v>
      </c>
      <c r="DE6" s="24">
        <v>1</v>
      </c>
      <c r="DF6" s="25" t="s">
        <v>50</v>
      </c>
      <c r="DG6" s="176">
        <v>1</v>
      </c>
      <c r="DH6" s="176"/>
      <c r="DI6" s="146"/>
      <c r="DJ6" s="149"/>
      <c r="DK6" s="151">
        <v>10815</v>
      </c>
      <c r="DL6" s="146">
        <f t="shared" si="5"/>
        <v>359.26771174870197</v>
      </c>
      <c r="DM6" s="24">
        <v>1</v>
      </c>
      <c r="DN6" s="25" t="s">
        <v>50</v>
      </c>
      <c r="DO6" s="78">
        <v>410</v>
      </c>
      <c r="DP6" s="56">
        <v>372</v>
      </c>
      <c r="DQ6" s="124">
        <f t="shared" si="6"/>
        <v>3.6434728516839954</v>
      </c>
      <c r="DR6" s="27">
        <f t="shared" si="6"/>
        <v>3.3369214208826694</v>
      </c>
      <c r="DS6" s="88">
        <f>DO6-DP6</f>
        <v>38</v>
      </c>
      <c r="DT6" s="13"/>
    </row>
    <row r="7" spans="1:124" s="12" customFormat="1" ht="12" customHeight="1">
      <c r="A7" s="11"/>
      <c r="B7" s="11"/>
      <c r="C7" s="11"/>
      <c r="D7" s="11"/>
      <c r="G7" s="28">
        <v>2</v>
      </c>
      <c r="H7" s="29" t="s">
        <v>2</v>
      </c>
      <c r="I7" s="123">
        <v>81.3</v>
      </c>
      <c r="J7" s="123">
        <v>82</v>
      </c>
      <c r="K7" s="125">
        <f t="shared" si="7"/>
        <v>99.14634146341463</v>
      </c>
      <c r="L7" s="28">
        <v>2</v>
      </c>
      <c r="M7" s="29" t="s">
        <v>2</v>
      </c>
      <c r="N7" s="83">
        <v>203</v>
      </c>
      <c r="O7" s="65">
        <v>282</v>
      </c>
      <c r="P7" s="133">
        <v>229</v>
      </c>
      <c r="Q7" s="208">
        <f t="shared" si="8"/>
        <v>112.80788177339902</v>
      </c>
      <c r="R7" s="89">
        <v>257</v>
      </c>
      <c r="S7" s="26">
        <f t="shared" si="9"/>
        <v>91.13475177304964</v>
      </c>
      <c r="T7" s="65">
        <f aca="true" t="shared" si="17" ref="T7:T62">P7-R7</f>
        <v>-28</v>
      </c>
      <c r="U7" s="56">
        <v>2</v>
      </c>
      <c r="V7" s="29" t="s">
        <v>2</v>
      </c>
      <c r="W7" s="65">
        <v>27746</v>
      </c>
      <c r="X7" s="65">
        <v>27855</v>
      </c>
      <c r="Y7" s="30">
        <f t="shared" si="0"/>
        <v>99.60868784778316</v>
      </c>
      <c r="Z7" s="30">
        <f t="shared" si="1"/>
        <v>34.12792127921279</v>
      </c>
      <c r="AA7" s="30">
        <f t="shared" si="2"/>
        <v>33.96951219512195</v>
      </c>
      <c r="AB7" s="60">
        <v>2</v>
      </c>
      <c r="AC7" s="57" t="s">
        <v>2</v>
      </c>
      <c r="AD7" s="153">
        <v>293</v>
      </c>
      <c r="AE7" s="158">
        <v>180</v>
      </c>
      <c r="AF7" s="158">
        <v>20146</v>
      </c>
      <c r="AG7" s="163">
        <v>88</v>
      </c>
      <c r="AH7" s="158">
        <v>104</v>
      </c>
      <c r="AI7" s="180">
        <v>10301</v>
      </c>
      <c r="AJ7" s="186">
        <v>51</v>
      </c>
      <c r="AK7" s="3">
        <v>2</v>
      </c>
      <c r="AL7" s="29" t="s">
        <v>2</v>
      </c>
      <c r="AM7" s="132">
        <v>24488.6</v>
      </c>
      <c r="AN7" s="92">
        <v>8</v>
      </c>
      <c r="AO7" s="75">
        <v>23143.4</v>
      </c>
      <c r="AP7" s="3">
        <v>8</v>
      </c>
      <c r="AQ7" s="30">
        <f aca="true" t="shared" si="18" ref="AQ7:AQ43">(AM7/AO7)*100</f>
        <v>105.8124562510262</v>
      </c>
      <c r="AR7" s="28">
        <v>2</v>
      </c>
      <c r="AS7" s="29" t="s">
        <v>2</v>
      </c>
      <c r="AT7" s="102">
        <v>81.2</v>
      </c>
      <c r="AU7" s="107">
        <v>100.00240513490787</v>
      </c>
      <c r="AV7" s="112">
        <v>104.96544858257289</v>
      </c>
      <c r="AW7" s="112">
        <v>100.01691137681323</v>
      </c>
      <c r="AX7" s="113"/>
      <c r="AY7" s="28">
        <v>2</v>
      </c>
      <c r="AZ7" s="29" t="s">
        <v>2</v>
      </c>
      <c r="BA7" s="118">
        <v>178.60000000000002</v>
      </c>
      <c r="BB7" s="112"/>
      <c r="BC7" s="112">
        <v>100.40897229021049</v>
      </c>
      <c r="BD7" s="112">
        <v>100.0003055472637</v>
      </c>
      <c r="BE7" s="112">
        <v>201.16301916299452</v>
      </c>
      <c r="BF7" s="112">
        <v>100.31880296869569</v>
      </c>
      <c r="BG7" s="28">
        <v>2</v>
      </c>
      <c r="BH7" s="29" t="s">
        <v>2</v>
      </c>
      <c r="BI7" s="208">
        <v>1400</v>
      </c>
      <c r="BJ7" s="200">
        <v>239</v>
      </c>
      <c r="BK7" s="200">
        <v>370</v>
      </c>
      <c r="BL7" s="209">
        <f t="shared" si="10"/>
        <v>3783.7837837837837</v>
      </c>
      <c r="BM7" s="28">
        <v>2</v>
      </c>
      <c r="BN7" s="29" t="s">
        <v>2</v>
      </c>
      <c r="BO7" s="123">
        <v>17670.4</v>
      </c>
      <c r="BP7" s="69">
        <v>15824.6</v>
      </c>
      <c r="BQ7" s="125">
        <f aca="true" t="shared" si="19" ref="BQ7:BQ62">(BO7/BP7)*100</f>
        <v>111.66411789239538</v>
      </c>
      <c r="BR7" s="209">
        <v>7.8669363902000455</v>
      </c>
      <c r="BS7" s="123">
        <v>2528.29</v>
      </c>
      <c r="BT7" s="26">
        <v>2141.09</v>
      </c>
      <c r="BU7" s="30">
        <f aca="true" t="shared" si="20" ref="BU7:BU62">(BS7/BT7)*100</f>
        <v>118.08424680886837</v>
      </c>
      <c r="BV7" s="28">
        <v>2</v>
      </c>
      <c r="BW7" s="29" t="s">
        <v>2</v>
      </c>
      <c r="BX7" s="147">
        <v>4255</v>
      </c>
      <c r="BY7" s="73">
        <v>3883</v>
      </c>
      <c r="BZ7" s="30">
        <f t="shared" si="11"/>
        <v>109.58022147823847</v>
      </c>
      <c r="CA7" s="168">
        <v>6848.675</v>
      </c>
      <c r="CB7" s="219">
        <v>603</v>
      </c>
      <c r="CC7" s="168">
        <v>1914.3</v>
      </c>
      <c r="CD7" s="28">
        <v>2</v>
      </c>
      <c r="CE7" s="29" t="s">
        <v>2</v>
      </c>
      <c r="CF7" s="216">
        <v>178</v>
      </c>
      <c r="CG7" s="219">
        <v>550</v>
      </c>
      <c r="CH7" s="168">
        <v>742.4</v>
      </c>
      <c r="CI7" s="219">
        <v>465</v>
      </c>
      <c r="CJ7" s="219">
        <v>299</v>
      </c>
      <c r="CK7" s="219">
        <v>305</v>
      </c>
      <c r="CL7" s="3">
        <v>2</v>
      </c>
      <c r="CM7" s="63" t="s">
        <v>2</v>
      </c>
      <c r="CN7" s="198">
        <v>0</v>
      </c>
      <c r="CO7" s="198">
        <v>530</v>
      </c>
      <c r="CP7" s="193">
        <f t="shared" si="12"/>
        <v>0</v>
      </c>
      <c r="CQ7" s="203">
        <v>49</v>
      </c>
      <c r="CR7" s="203">
        <v>110</v>
      </c>
      <c r="CS7" s="209">
        <f t="shared" si="13"/>
        <v>44.54545454545455</v>
      </c>
      <c r="CT7" s="28">
        <v>2</v>
      </c>
      <c r="CU7" s="29" t="s">
        <v>2</v>
      </c>
      <c r="CV7" s="78">
        <v>321</v>
      </c>
      <c r="CW7" s="56">
        <v>330</v>
      </c>
      <c r="CX7" s="30">
        <f t="shared" si="14"/>
        <v>97.27272727272728</v>
      </c>
      <c r="CY7" s="78">
        <v>60</v>
      </c>
      <c r="CZ7" s="56">
        <v>48</v>
      </c>
      <c r="DA7" s="30">
        <f t="shared" si="15"/>
        <v>125</v>
      </c>
      <c r="DB7" s="227"/>
      <c r="DC7" s="49"/>
      <c r="DD7" s="30"/>
      <c r="DE7" s="28">
        <v>2</v>
      </c>
      <c r="DF7" s="29" t="s">
        <v>2</v>
      </c>
      <c r="DG7" s="174">
        <v>2</v>
      </c>
      <c r="DH7" s="174"/>
      <c r="DI7" s="147">
        <v>1</v>
      </c>
      <c r="DJ7" s="147">
        <v>20</v>
      </c>
      <c r="DK7" s="78">
        <v>780</v>
      </c>
      <c r="DL7" s="147">
        <f t="shared" si="5"/>
        <v>281.12160311396235</v>
      </c>
      <c r="DM7" s="28">
        <v>2</v>
      </c>
      <c r="DN7" s="29" t="s">
        <v>2</v>
      </c>
      <c r="DO7" s="78">
        <v>22</v>
      </c>
      <c r="DP7" s="56">
        <v>10</v>
      </c>
      <c r="DQ7" s="125">
        <f t="shared" si="6"/>
        <v>2.706027060270603</v>
      </c>
      <c r="DR7" s="30">
        <f t="shared" si="6"/>
        <v>1.2195121951219512</v>
      </c>
      <c r="DS7" s="88">
        <f aca="true" t="shared" si="21" ref="DS7:DS17">DO7-DP7</f>
        <v>12</v>
      </c>
      <c r="DT7" s="13"/>
    </row>
    <row r="8" spans="1:124" s="12" customFormat="1" ht="12" customHeight="1">
      <c r="A8" s="11"/>
      <c r="B8" s="11"/>
      <c r="C8" s="11"/>
      <c r="D8" s="11"/>
      <c r="G8" s="28">
        <v>3</v>
      </c>
      <c r="H8" s="29" t="s">
        <v>3</v>
      </c>
      <c r="I8" s="123">
        <v>124.7</v>
      </c>
      <c r="J8" s="123">
        <v>119.8</v>
      </c>
      <c r="K8" s="125">
        <f t="shared" si="7"/>
        <v>104.09015025041737</v>
      </c>
      <c r="L8" s="28">
        <v>3</v>
      </c>
      <c r="M8" s="29" t="s">
        <v>3</v>
      </c>
      <c r="N8" s="83">
        <v>406</v>
      </c>
      <c r="O8" s="65">
        <v>376</v>
      </c>
      <c r="P8" s="133">
        <v>419</v>
      </c>
      <c r="Q8" s="208">
        <f t="shared" si="8"/>
        <v>103.20197044334975</v>
      </c>
      <c r="R8" s="89">
        <v>388</v>
      </c>
      <c r="S8" s="26">
        <f t="shared" si="9"/>
        <v>103.19148936170212</v>
      </c>
      <c r="T8" s="87">
        <f t="shared" si="17"/>
        <v>31</v>
      </c>
      <c r="U8" s="56">
        <v>3</v>
      </c>
      <c r="V8" s="29" t="s">
        <v>3</v>
      </c>
      <c r="W8" s="65">
        <v>32572</v>
      </c>
      <c r="X8" s="65">
        <v>31994</v>
      </c>
      <c r="Y8" s="30">
        <f t="shared" si="0"/>
        <v>101.80658873538788</v>
      </c>
      <c r="Z8" s="30">
        <f t="shared" si="1"/>
        <v>26.12028869286287</v>
      </c>
      <c r="AA8" s="30">
        <f t="shared" si="2"/>
        <v>26.706176961602672</v>
      </c>
      <c r="AB8" s="60">
        <v>3</v>
      </c>
      <c r="AC8" s="57" t="s">
        <v>3</v>
      </c>
      <c r="AD8" s="153">
        <v>303</v>
      </c>
      <c r="AE8" s="159">
        <v>134</v>
      </c>
      <c r="AF8" s="159">
        <v>22562</v>
      </c>
      <c r="AG8" s="163">
        <v>25</v>
      </c>
      <c r="AH8" s="159">
        <v>220</v>
      </c>
      <c r="AI8" s="181">
        <v>14601</v>
      </c>
      <c r="AJ8" s="186">
        <v>65</v>
      </c>
      <c r="AK8" s="3">
        <v>3</v>
      </c>
      <c r="AL8" s="29" t="s">
        <v>3</v>
      </c>
      <c r="AM8" s="132">
        <v>27558.3</v>
      </c>
      <c r="AN8" s="92">
        <v>5</v>
      </c>
      <c r="AO8" s="75">
        <v>24301.3</v>
      </c>
      <c r="AP8" s="3">
        <v>7</v>
      </c>
      <c r="AQ8" s="30">
        <f t="shared" si="18"/>
        <v>113.40257517087564</v>
      </c>
      <c r="AR8" s="28">
        <v>3</v>
      </c>
      <c r="AS8" s="29" t="s">
        <v>3</v>
      </c>
      <c r="AT8" s="102">
        <v>103.4</v>
      </c>
      <c r="AU8" s="107">
        <v>100.00015859301992</v>
      </c>
      <c r="AV8" s="112">
        <v>100.00990002655901</v>
      </c>
      <c r="AW8" s="112">
        <v>100.04846245295734</v>
      </c>
      <c r="AX8" s="113"/>
      <c r="AY8" s="28">
        <v>3</v>
      </c>
      <c r="AZ8" s="29" t="s">
        <v>3</v>
      </c>
      <c r="BA8" s="118">
        <v>18.6</v>
      </c>
      <c r="BB8" s="112"/>
      <c r="BC8" s="112">
        <v>100.45862644283072</v>
      </c>
      <c r="BD8" s="112"/>
      <c r="BE8" s="112"/>
      <c r="BF8" s="112">
        <v>100.01311004233806</v>
      </c>
      <c r="BG8" s="28">
        <v>3</v>
      </c>
      <c r="BH8" s="29" t="s">
        <v>3</v>
      </c>
      <c r="BI8" s="208">
        <v>1000</v>
      </c>
      <c r="BJ8" s="200">
        <v>114</v>
      </c>
      <c r="BK8" s="200">
        <v>187</v>
      </c>
      <c r="BL8" s="209">
        <f t="shared" si="10"/>
        <v>5347.593582887701</v>
      </c>
      <c r="BM8" s="28">
        <v>3</v>
      </c>
      <c r="BN8" s="29" t="s">
        <v>3</v>
      </c>
      <c r="BO8" s="123">
        <v>8217.8</v>
      </c>
      <c r="BP8" s="69">
        <v>8163.9</v>
      </c>
      <c r="BQ8" s="125">
        <f t="shared" si="19"/>
        <v>100.66022366760986</v>
      </c>
      <c r="BR8" s="209">
        <v>2.8810312694139575</v>
      </c>
      <c r="BS8" s="123">
        <v>2471.76</v>
      </c>
      <c r="BT8" s="26">
        <v>2232.98</v>
      </c>
      <c r="BU8" s="30">
        <f t="shared" si="20"/>
        <v>110.6933335721771</v>
      </c>
      <c r="BV8" s="28">
        <v>3</v>
      </c>
      <c r="BW8" s="29" t="s">
        <v>3</v>
      </c>
      <c r="BX8" s="147">
        <v>4291</v>
      </c>
      <c r="BY8" s="73">
        <v>4291</v>
      </c>
      <c r="BZ8" s="30">
        <f t="shared" si="11"/>
        <v>100</v>
      </c>
      <c r="CA8" s="168">
        <v>7955.586</v>
      </c>
      <c r="CB8" s="219">
        <v>801</v>
      </c>
      <c r="CC8" s="168">
        <v>2474.1</v>
      </c>
      <c r="CD8" s="28">
        <v>3</v>
      </c>
      <c r="CE8" s="29" t="s">
        <v>3</v>
      </c>
      <c r="CF8" s="216">
        <v>519</v>
      </c>
      <c r="CG8" s="219">
        <v>1635</v>
      </c>
      <c r="CH8" s="168">
        <v>2138.7</v>
      </c>
      <c r="CI8" s="219">
        <v>807</v>
      </c>
      <c r="CJ8" s="219">
        <v>524</v>
      </c>
      <c r="CK8" s="219">
        <v>548</v>
      </c>
      <c r="CL8" s="3">
        <v>3</v>
      </c>
      <c r="CM8" s="63" t="s">
        <v>3</v>
      </c>
      <c r="CN8" s="198">
        <v>0</v>
      </c>
      <c r="CO8" s="198">
        <v>0</v>
      </c>
      <c r="CP8" s="193" t="s">
        <v>87</v>
      </c>
      <c r="CQ8" s="203">
        <v>104</v>
      </c>
      <c r="CR8" s="203">
        <v>78</v>
      </c>
      <c r="CS8" s="209">
        <f t="shared" si="13"/>
        <v>133.33333333333331</v>
      </c>
      <c r="CT8" s="28">
        <v>3</v>
      </c>
      <c r="CU8" s="29" t="s">
        <v>3</v>
      </c>
      <c r="CV8" s="78">
        <v>24</v>
      </c>
      <c r="CW8" s="56">
        <v>30</v>
      </c>
      <c r="CX8" s="30">
        <f t="shared" si="14"/>
        <v>80</v>
      </c>
      <c r="CY8" s="78">
        <v>15</v>
      </c>
      <c r="CZ8" s="56">
        <v>14</v>
      </c>
      <c r="DA8" s="30">
        <f t="shared" si="15"/>
        <v>107.14285714285714</v>
      </c>
      <c r="DB8" s="78">
        <v>28</v>
      </c>
      <c r="DC8" s="56">
        <v>41</v>
      </c>
      <c r="DD8" s="30">
        <f t="shared" si="16"/>
        <v>68.29268292682927</v>
      </c>
      <c r="DE8" s="28">
        <v>3</v>
      </c>
      <c r="DF8" s="29" t="s">
        <v>3</v>
      </c>
      <c r="DG8" s="174"/>
      <c r="DH8" s="174"/>
      <c r="DI8" s="147">
        <v>1</v>
      </c>
      <c r="DJ8" s="147">
        <v>22</v>
      </c>
      <c r="DK8" s="78">
        <v>1241</v>
      </c>
      <c r="DL8" s="147">
        <f t="shared" si="5"/>
        <v>381.00208768267225</v>
      </c>
      <c r="DM8" s="28">
        <v>3</v>
      </c>
      <c r="DN8" s="29" t="s">
        <v>3</v>
      </c>
      <c r="DO8" s="78">
        <v>33</v>
      </c>
      <c r="DP8" s="56">
        <v>24</v>
      </c>
      <c r="DQ8" s="125">
        <f t="shared" si="6"/>
        <v>2.6463512429831595</v>
      </c>
      <c r="DR8" s="30">
        <f t="shared" si="6"/>
        <v>2.003338898163606</v>
      </c>
      <c r="DS8" s="88">
        <f t="shared" si="21"/>
        <v>9</v>
      </c>
      <c r="DT8" s="13"/>
    </row>
    <row r="9" spans="1:124" s="12" customFormat="1" ht="12" customHeight="1">
      <c r="A9" s="11"/>
      <c r="B9" s="11"/>
      <c r="C9" s="11"/>
      <c r="D9" s="11"/>
      <c r="G9" s="28">
        <v>4</v>
      </c>
      <c r="H9" s="29" t="s">
        <v>4</v>
      </c>
      <c r="I9" s="123">
        <v>171.5</v>
      </c>
      <c r="J9" s="123">
        <v>170.2</v>
      </c>
      <c r="K9" s="125">
        <f t="shared" si="7"/>
        <v>100.76380728554642</v>
      </c>
      <c r="L9" s="28">
        <v>4</v>
      </c>
      <c r="M9" s="29" t="s">
        <v>4</v>
      </c>
      <c r="N9" s="83">
        <v>425</v>
      </c>
      <c r="O9" s="65">
        <v>439</v>
      </c>
      <c r="P9" s="133">
        <v>378</v>
      </c>
      <c r="Q9" s="208">
        <f t="shared" si="8"/>
        <v>88.94117647058823</v>
      </c>
      <c r="R9" s="89">
        <v>474</v>
      </c>
      <c r="S9" s="26">
        <f t="shared" si="9"/>
        <v>107.97266514806378</v>
      </c>
      <c r="T9" s="84">
        <f t="shared" si="17"/>
        <v>-96</v>
      </c>
      <c r="U9" s="56">
        <v>4</v>
      </c>
      <c r="V9" s="29" t="s">
        <v>4</v>
      </c>
      <c r="W9" s="65">
        <v>51733</v>
      </c>
      <c r="X9" s="65">
        <v>51342</v>
      </c>
      <c r="Y9" s="30">
        <f t="shared" si="0"/>
        <v>100.76155973666783</v>
      </c>
      <c r="Z9" s="30">
        <f t="shared" si="1"/>
        <v>30.165014577259473</v>
      </c>
      <c r="AA9" s="30">
        <f t="shared" si="2"/>
        <v>30.165687426556993</v>
      </c>
      <c r="AB9" s="60">
        <v>4</v>
      </c>
      <c r="AC9" s="57" t="s">
        <v>4</v>
      </c>
      <c r="AD9" s="153">
        <v>530</v>
      </c>
      <c r="AE9" s="160">
        <v>224</v>
      </c>
      <c r="AF9" s="158">
        <v>46379</v>
      </c>
      <c r="AG9" s="163">
        <v>62</v>
      </c>
      <c r="AH9" s="160">
        <v>386</v>
      </c>
      <c r="AI9" s="182">
        <v>17000</v>
      </c>
      <c r="AJ9" s="186">
        <v>37</v>
      </c>
      <c r="AK9" s="3">
        <v>4</v>
      </c>
      <c r="AL9" s="29" t="s">
        <v>4</v>
      </c>
      <c r="AM9" s="132">
        <v>30672.7</v>
      </c>
      <c r="AN9" s="92">
        <v>2</v>
      </c>
      <c r="AO9" s="75">
        <v>28955.4</v>
      </c>
      <c r="AP9" s="3">
        <v>2</v>
      </c>
      <c r="AQ9" s="30">
        <f t="shared" si="18"/>
        <v>105.93084536908486</v>
      </c>
      <c r="AR9" s="28">
        <v>4</v>
      </c>
      <c r="AS9" s="29" t="s">
        <v>4</v>
      </c>
      <c r="AT9" s="102">
        <v>136.10000000000002</v>
      </c>
      <c r="AU9" s="107">
        <v>100.00264958981708</v>
      </c>
      <c r="AV9" s="112">
        <v>100.01691137681323</v>
      </c>
      <c r="AW9" s="112">
        <v>100.01691137681323</v>
      </c>
      <c r="AX9" s="113"/>
      <c r="AY9" s="28">
        <v>4</v>
      </c>
      <c r="AZ9" s="29" t="s">
        <v>4</v>
      </c>
      <c r="BA9" s="118">
        <v>80.2</v>
      </c>
      <c r="BB9" s="112"/>
      <c r="BC9" s="112">
        <v>100.01568370848078</v>
      </c>
      <c r="BD9" s="112">
        <v>99.99862089788911</v>
      </c>
      <c r="BE9" s="112"/>
      <c r="BF9" s="112">
        <v>100.0626545727099</v>
      </c>
      <c r="BG9" s="28">
        <v>4</v>
      </c>
      <c r="BH9" s="29" t="s">
        <v>4</v>
      </c>
      <c r="BI9" s="208">
        <v>1500</v>
      </c>
      <c r="BJ9" s="200">
        <v>172</v>
      </c>
      <c r="BK9" s="200">
        <v>317</v>
      </c>
      <c r="BL9" s="209">
        <f t="shared" si="10"/>
        <v>4731.86119873817</v>
      </c>
      <c r="BM9" s="28">
        <v>4</v>
      </c>
      <c r="BN9" s="29" t="s">
        <v>4</v>
      </c>
      <c r="BO9" s="123">
        <v>82583.5</v>
      </c>
      <c r="BP9" s="69">
        <v>74895.7</v>
      </c>
      <c r="BQ9" s="125">
        <f t="shared" si="19"/>
        <v>110.2646747410065</v>
      </c>
      <c r="BR9" s="209">
        <v>16.790250348726232</v>
      </c>
      <c r="BS9" s="123">
        <v>2423.29</v>
      </c>
      <c r="BT9" s="26">
        <v>2089.68</v>
      </c>
      <c r="BU9" s="30">
        <f t="shared" si="20"/>
        <v>115.96464530454425</v>
      </c>
      <c r="BV9" s="28">
        <v>4</v>
      </c>
      <c r="BW9" s="29" t="s">
        <v>4</v>
      </c>
      <c r="BX9" s="147">
        <v>7065</v>
      </c>
      <c r="BY9" s="73">
        <v>7446</v>
      </c>
      <c r="BZ9" s="30">
        <f t="shared" si="11"/>
        <v>94.88315874294923</v>
      </c>
      <c r="CA9" s="168">
        <v>12417.119</v>
      </c>
      <c r="CB9" s="219">
        <v>1018</v>
      </c>
      <c r="CC9" s="168">
        <v>3364</v>
      </c>
      <c r="CD9" s="28">
        <v>4</v>
      </c>
      <c r="CE9" s="29" t="s">
        <v>4</v>
      </c>
      <c r="CF9" s="216">
        <v>405</v>
      </c>
      <c r="CG9" s="219">
        <v>1213</v>
      </c>
      <c r="CH9" s="168">
        <v>1546.9</v>
      </c>
      <c r="CI9" s="219">
        <v>956</v>
      </c>
      <c r="CJ9" s="219">
        <v>634</v>
      </c>
      <c r="CK9" s="219">
        <v>659</v>
      </c>
      <c r="CL9" s="3">
        <v>4</v>
      </c>
      <c r="CM9" s="63" t="s">
        <v>4</v>
      </c>
      <c r="CN9" s="198">
        <v>800</v>
      </c>
      <c r="CO9" s="198">
        <v>381</v>
      </c>
      <c r="CP9" s="193">
        <f t="shared" si="12"/>
        <v>209.9737532808399</v>
      </c>
      <c r="CQ9" s="203">
        <v>1092</v>
      </c>
      <c r="CR9" s="203">
        <v>135</v>
      </c>
      <c r="CS9" s="209">
        <f t="shared" si="13"/>
        <v>808.8888888888889</v>
      </c>
      <c r="CT9" s="28">
        <v>4</v>
      </c>
      <c r="CU9" s="29" t="s">
        <v>4</v>
      </c>
      <c r="CV9" s="78">
        <v>494</v>
      </c>
      <c r="CW9" s="56">
        <v>497</v>
      </c>
      <c r="CX9" s="30">
        <f t="shared" si="14"/>
        <v>99.3963782696177</v>
      </c>
      <c r="CY9" s="78">
        <v>102</v>
      </c>
      <c r="CZ9" s="56">
        <v>155</v>
      </c>
      <c r="DA9" s="30">
        <f t="shared" si="15"/>
        <v>65.80645161290323</v>
      </c>
      <c r="DB9" s="78">
        <v>51</v>
      </c>
      <c r="DC9" s="56">
        <v>49</v>
      </c>
      <c r="DD9" s="30">
        <f t="shared" si="16"/>
        <v>104.08163265306123</v>
      </c>
      <c r="DE9" s="28">
        <v>4</v>
      </c>
      <c r="DF9" s="29" t="s">
        <v>4</v>
      </c>
      <c r="DG9" s="174">
        <v>1</v>
      </c>
      <c r="DH9" s="174"/>
      <c r="DI9" s="147">
        <v>1</v>
      </c>
      <c r="DJ9" s="147">
        <v>20</v>
      </c>
      <c r="DK9" s="78">
        <v>1620</v>
      </c>
      <c r="DL9" s="147">
        <f t="shared" si="5"/>
        <v>313.14634759244586</v>
      </c>
      <c r="DM9" s="28">
        <v>4</v>
      </c>
      <c r="DN9" s="29" t="s">
        <v>4</v>
      </c>
      <c r="DO9" s="78">
        <v>34</v>
      </c>
      <c r="DP9" s="56">
        <v>42</v>
      </c>
      <c r="DQ9" s="125">
        <f t="shared" si="6"/>
        <v>1.9825072886297377</v>
      </c>
      <c r="DR9" s="30">
        <f t="shared" si="6"/>
        <v>2.4676850763807288</v>
      </c>
      <c r="DS9" s="76">
        <f t="shared" si="21"/>
        <v>-8</v>
      </c>
      <c r="DT9" s="13"/>
    </row>
    <row r="10" spans="1:124" s="12" customFormat="1" ht="12" customHeight="1">
      <c r="A10" s="261"/>
      <c r="B10" s="261"/>
      <c r="C10" s="261"/>
      <c r="D10" s="261"/>
      <c r="E10" s="261"/>
      <c r="F10" s="261"/>
      <c r="G10" s="28">
        <v>5</v>
      </c>
      <c r="H10" s="29" t="s">
        <v>5</v>
      </c>
      <c r="I10" s="123">
        <v>66.3</v>
      </c>
      <c r="J10" s="123">
        <v>65.4</v>
      </c>
      <c r="K10" s="125">
        <f t="shared" si="7"/>
        <v>101.37614678899081</v>
      </c>
      <c r="L10" s="28">
        <v>5</v>
      </c>
      <c r="M10" s="29" t="s">
        <v>5</v>
      </c>
      <c r="N10" s="83">
        <v>132</v>
      </c>
      <c r="O10" s="65">
        <v>288</v>
      </c>
      <c r="P10" s="133">
        <v>124</v>
      </c>
      <c r="Q10" s="208">
        <f t="shared" si="8"/>
        <v>93.93939393939394</v>
      </c>
      <c r="R10" s="89">
        <v>239</v>
      </c>
      <c r="S10" s="26">
        <f t="shared" si="9"/>
        <v>82.98611111111111</v>
      </c>
      <c r="T10" s="65">
        <f t="shared" si="17"/>
        <v>-115</v>
      </c>
      <c r="U10" s="56">
        <v>5</v>
      </c>
      <c r="V10" s="29" t="s">
        <v>5</v>
      </c>
      <c r="W10" s="65">
        <v>34059</v>
      </c>
      <c r="X10" s="65">
        <v>35123</v>
      </c>
      <c r="Y10" s="30">
        <f t="shared" si="0"/>
        <v>96.97064601543148</v>
      </c>
      <c r="Z10" s="30">
        <f t="shared" si="1"/>
        <v>51.3710407239819</v>
      </c>
      <c r="AA10" s="30">
        <f t="shared" si="2"/>
        <v>53.70489296636085</v>
      </c>
      <c r="AB10" s="60">
        <v>5</v>
      </c>
      <c r="AC10" s="57" t="s">
        <v>5</v>
      </c>
      <c r="AD10" s="153">
        <v>184</v>
      </c>
      <c r="AE10" s="160">
        <v>118</v>
      </c>
      <c r="AF10" s="160">
        <v>9643</v>
      </c>
      <c r="AG10" s="163">
        <v>77</v>
      </c>
      <c r="AH10" s="160">
        <v>111</v>
      </c>
      <c r="AI10" s="182">
        <v>7034</v>
      </c>
      <c r="AJ10" s="186">
        <v>73</v>
      </c>
      <c r="AK10" s="3">
        <v>5</v>
      </c>
      <c r="AL10" s="29" t="s">
        <v>5</v>
      </c>
      <c r="AM10" s="132">
        <v>20433.2</v>
      </c>
      <c r="AN10" s="92">
        <v>11</v>
      </c>
      <c r="AO10" s="75">
        <v>17588.1</v>
      </c>
      <c r="AP10" s="3">
        <v>11</v>
      </c>
      <c r="AQ10" s="30">
        <f t="shared" si="18"/>
        <v>116.1762782790637</v>
      </c>
      <c r="AR10" s="28">
        <v>5</v>
      </c>
      <c r="AS10" s="29" t="s">
        <v>5</v>
      </c>
      <c r="AT10" s="102">
        <v>151.10000000000002</v>
      </c>
      <c r="AU10" s="107">
        <v>100.00038583330505</v>
      </c>
      <c r="AV10" s="112">
        <v>100.00577570288003</v>
      </c>
      <c r="AW10" s="112">
        <v>100.0042909463556</v>
      </c>
      <c r="AX10" s="113"/>
      <c r="AY10" s="28">
        <v>5</v>
      </c>
      <c r="AZ10" s="29" t="s">
        <v>5</v>
      </c>
      <c r="BA10" s="118">
        <v>11.9</v>
      </c>
      <c r="BB10" s="112"/>
      <c r="BC10" s="112">
        <v>100.14311568138967</v>
      </c>
      <c r="BD10" s="112"/>
      <c r="BE10" s="112"/>
      <c r="BF10" s="112"/>
      <c r="BG10" s="28">
        <v>5</v>
      </c>
      <c r="BH10" s="29" t="s">
        <v>5</v>
      </c>
      <c r="BI10" s="208">
        <v>950</v>
      </c>
      <c r="BJ10" s="200">
        <v>96</v>
      </c>
      <c r="BK10" s="200">
        <v>127</v>
      </c>
      <c r="BL10" s="209">
        <f t="shared" si="10"/>
        <v>7480.314960629921</v>
      </c>
      <c r="BM10" s="28">
        <v>5</v>
      </c>
      <c r="BN10" s="29" t="s">
        <v>5</v>
      </c>
      <c r="BO10" s="123">
        <v>26075.4</v>
      </c>
      <c r="BP10" s="69">
        <v>23669.2</v>
      </c>
      <c r="BQ10" s="125">
        <f t="shared" si="19"/>
        <v>110.16595406688863</v>
      </c>
      <c r="BR10" s="209">
        <v>11.69337682598213</v>
      </c>
      <c r="BS10" s="123">
        <v>2669.36</v>
      </c>
      <c r="BT10" s="26">
        <v>2340.08</v>
      </c>
      <c r="BU10" s="30">
        <f t="shared" si="20"/>
        <v>114.07131380123758</v>
      </c>
      <c r="BV10" s="28">
        <v>5</v>
      </c>
      <c r="BW10" s="29" t="s">
        <v>5</v>
      </c>
      <c r="BX10" s="147">
        <v>2717</v>
      </c>
      <c r="BY10" s="73">
        <v>2864</v>
      </c>
      <c r="BZ10" s="30">
        <f t="shared" si="11"/>
        <v>94.86731843575419</v>
      </c>
      <c r="CA10" s="168">
        <v>5341.047</v>
      </c>
      <c r="CB10" s="219">
        <v>411</v>
      </c>
      <c r="CC10" s="168">
        <v>1225.7</v>
      </c>
      <c r="CD10" s="28">
        <v>5</v>
      </c>
      <c r="CE10" s="29" t="s">
        <v>5</v>
      </c>
      <c r="CF10" s="216">
        <v>166</v>
      </c>
      <c r="CG10" s="219">
        <v>535</v>
      </c>
      <c r="CH10" s="168">
        <v>690.1</v>
      </c>
      <c r="CI10" s="219">
        <v>287</v>
      </c>
      <c r="CJ10" s="219">
        <v>220</v>
      </c>
      <c r="CK10" s="219">
        <v>234</v>
      </c>
      <c r="CL10" s="3">
        <v>5</v>
      </c>
      <c r="CM10" s="63" t="s">
        <v>5</v>
      </c>
      <c r="CN10" s="198">
        <v>630</v>
      </c>
      <c r="CO10" s="198">
        <v>390</v>
      </c>
      <c r="CP10" s="193">
        <f t="shared" si="12"/>
        <v>161.53846153846155</v>
      </c>
      <c r="CQ10" s="203">
        <v>99</v>
      </c>
      <c r="CR10" s="203">
        <v>131</v>
      </c>
      <c r="CS10" s="209">
        <f t="shared" si="13"/>
        <v>75.57251908396947</v>
      </c>
      <c r="CT10" s="28">
        <v>5</v>
      </c>
      <c r="CU10" s="29" t="s">
        <v>5</v>
      </c>
      <c r="CV10" s="78">
        <v>200</v>
      </c>
      <c r="CW10" s="56">
        <v>200</v>
      </c>
      <c r="CX10" s="30">
        <f t="shared" si="14"/>
        <v>100</v>
      </c>
      <c r="CY10" s="78">
        <v>35</v>
      </c>
      <c r="CZ10" s="56">
        <v>37</v>
      </c>
      <c r="DA10" s="30">
        <f t="shared" si="15"/>
        <v>94.5945945945946</v>
      </c>
      <c r="DB10" s="78">
        <v>36</v>
      </c>
      <c r="DC10" s="56">
        <v>31</v>
      </c>
      <c r="DD10" s="30">
        <f t="shared" si="16"/>
        <v>116.12903225806453</v>
      </c>
      <c r="DE10" s="28">
        <v>5</v>
      </c>
      <c r="DF10" s="29" t="s">
        <v>5</v>
      </c>
      <c r="DG10" s="174"/>
      <c r="DH10" s="174">
        <v>1</v>
      </c>
      <c r="DI10" s="147">
        <v>2</v>
      </c>
      <c r="DJ10" s="147">
        <v>56</v>
      </c>
      <c r="DK10" s="78">
        <v>1267</v>
      </c>
      <c r="DL10" s="147">
        <f t="shared" si="5"/>
        <v>372.0015267623829</v>
      </c>
      <c r="DM10" s="28">
        <v>5</v>
      </c>
      <c r="DN10" s="29" t="s">
        <v>5</v>
      </c>
      <c r="DO10" s="78">
        <v>35</v>
      </c>
      <c r="DP10" s="56">
        <v>24</v>
      </c>
      <c r="DQ10" s="125">
        <f t="shared" si="6"/>
        <v>5.279034690799397</v>
      </c>
      <c r="DR10" s="30">
        <f t="shared" si="6"/>
        <v>3.669724770642201</v>
      </c>
      <c r="DS10" s="88">
        <f t="shared" si="21"/>
        <v>11</v>
      </c>
      <c r="DT10" s="13"/>
    </row>
    <row r="11" spans="1:124" s="12" customFormat="1" ht="12" customHeight="1">
      <c r="A11" s="261"/>
      <c r="B11" s="261"/>
      <c r="C11" s="261"/>
      <c r="D11" s="261"/>
      <c r="E11" s="261"/>
      <c r="F11" s="261"/>
      <c r="G11" s="28">
        <v>6</v>
      </c>
      <c r="H11" s="29" t="s">
        <v>6</v>
      </c>
      <c r="I11" s="123">
        <v>48.4</v>
      </c>
      <c r="J11" s="123">
        <v>49</v>
      </c>
      <c r="K11" s="125">
        <f t="shared" si="7"/>
        <v>98.77551020408163</v>
      </c>
      <c r="L11" s="28">
        <v>6</v>
      </c>
      <c r="M11" s="29" t="s">
        <v>6</v>
      </c>
      <c r="N11" s="83">
        <v>98</v>
      </c>
      <c r="O11" s="65">
        <v>184</v>
      </c>
      <c r="P11" s="133">
        <v>80</v>
      </c>
      <c r="Q11" s="208">
        <f>SUM(P11*100/N11)</f>
        <v>81.63265306122449</v>
      </c>
      <c r="R11" s="89">
        <v>200</v>
      </c>
      <c r="S11" s="26">
        <f t="shared" si="9"/>
        <v>108.69565217391305</v>
      </c>
      <c r="T11" s="65">
        <f t="shared" si="17"/>
        <v>-120</v>
      </c>
      <c r="U11" s="56">
        <v>6</v>
      </c>
      <c r="V11" s="29" t="s">
        <v>6</v>
      </c>
      <c r="W11" s="65">
        <v>17705</v>
      </c>
      <c r="X11" s="65">
        <v>17866</v>
      </c>
      <c r="Y11" s="30">
        <f t="shared" si="0"/>
        <v>99.09884697190193</v>
      </c>
      <c r="Z11" s="30">
        <f t="shared" si="1"/>
        <v>36.58057851239669</v>
      </c>
      <c r="AA11" s="30">
        <f t="shared" si="2"/>
        <v>36.46122448979592</v>
      </c>
      <c r="AB11" s="60">
        <v>6</v>
      </c>
      <c r="AC11" s="57" t="s">
        <v>6</v>
      </c>
      <c r="AD11" s="153">
        <v>187</v>
      </c>
      <c r="AE11" s="160">
        <v>80</v>
      </c>
      <c r="AF11" s="163">
        <v>6834</v>
      </c>
      <c r="AG11" s="163">
        <v>82</v>
      </c>
      <c r="AH11" s="160">
        <v>133</v>
      </c>
      <c r="AI11" s="182">
        <v>5479</v>
      </c>
      <c r="AJ11" s="186">
        <v>80</v>
      </c>
      <c r="AK11" s="3">
        <v>6</v>
      </c>
      <c r="AL11" s="29" t="s">
        <v>6</v>
      </c>
      <c r="AM11" s="132">
        <v>19580.6</v>
      </c>
      <c r="AN11" s="92">
        <v>12</v>
      </c>
      <c r="AO11" s="75">
        <v>17459.6</v>
      </c>
      <c r="AP11" s="3">
        <v>12</v>
      </c>
      <c r="AQ11" s="30">
        <f t="shared" si="18"/>
        <v>112.14804462874292</v>
      </c>
      <c r="AR11" s="28">
        <v>6</v>
      </c>
      <c r="AS11" s="29" t="s">
        <v>6</v>
      </c>
      <c r="AT11" s="102">
        <v>97.4</v>
      </c>
      <c r="AU11" s="107">
        <v>100.00188705483986</v>
      </c>
      <c r="AV11" s="112">
        <v>100.01691137681323</v>
      </c>
      <c r="AW11" s="112">
        <v>100.03794542757596</v>
      </c>
      <c r="AX11" s="113"/>
      <c r="AY11" s="28">
        <v>6</v>
      </c>
      <c r="AZ11" s="29" t="s">
        <v>6</v>
      </c>
      <c r="BA11" s="118">
        <v>17</v>
      </c>
      <c r="BB11" s="112"/>
      <c r="BC11" s="112">
        <v>101.08123434540772</v>
      </c>
      <c r="BD11" s="112">
        <v>100.25935648823636</v>
      </c>
      <c r="BE11" s="112"/>
      <c r="BF11" s="112"/>
      <c r="BG11" s="28">
        <v>6</v>
      </c>
      <c r="BH11" s="29" t="s">
        <v>6</v>
      </c>
      <c r="BI11" s="208">
        <v>1150</v>
      </c>
      <c r="BJ11" s="200">
        <v>185</v>
      </c>
      <c r="BK11" s="200">
        <v>257</v>
      </c>
      <c r="BL11" s="209">
        <f t="shared" si="10"/>
        <v>4474.708171206225</v>
      </c>
      <c r="BM11" s="28">
        <v>6</v>
      </c>
      <c r="BN11" s="29" t="s">
        <v>6</v>
      </c>
      <c r="BO11" s="123">
        <v>42703.6</v>
      </c>
      <c r="BP11" s="69">
        <v>36302.7</v>
      </c>
      <c r="BQ11" s="125">
        <f t="shared" si="19"/>
        <v>117.63202186063295</v>
      </c>
      <c r="BR11" s="209">
        <v>22.953718674211803</v>
      </c>
      <c r="BS11" s="123">
        <v>3139.4</v>
      </c>
      <c r="BT11" s="26">
        <v>2660.5</v>
      </c>
      <c r="BU11" s="30">
        <f t="shared" si="20"/>
        <v>118.00037586919751</v>
      </c>
      <c r="BV11" s="28">
        <v>6</v>
      </c>
      <c r="BW11" s="29" t="s">
        <v>6</v>
      </c>
      <c r="BX11" s="147">
        <v>2466</v>
      </c>
      <c r="BY11" s="73">
        <v>2520</v>
      </c>
      <c r="BZ11" s="30">
        <f t="shared" si="11"/>
        <v>97.85714285714285</v>
      </c>
      <c r="CA11" s="168">
        <v>4554.137</v>
      </c>
      <c r="CB11" s="219">
        <v>350</v>
      </c>
      <c r="CC11" s="168">
        <v>1064.1</v>
      </c>
      <c r="CD11" s="28">
        <v>6</v>
      </c>
      <c r="CE11" s="29" t="s">
        <v>6</v>
      </c>
      <c r="CF11" s="216">
        <v>125</v>
      </c>
      <c r="CG11" s="219">
        <v>401</v>
      </c>
      <c r="CH11" s="168">
        <v>524.8</v>
      </c>
      <c r="CI11" s="219">
        <v>232</v>
      </c>
      <c r="CJ11" s="219">
        <v>182</v>
      </c>
      <c r="CK11" s="219">
        <v>196</v>
      </c>
      <c r="CL11" s="3">
        <v>6</v>
      </c>
      <c r="CM11" s="63" t="s">
        <v>6</v>
      </c>
      <c r="CN11" s="198">
        <v>280</v>
      </c>
      <c r="CO11" s="198">
        <v>260</v>
      </c>
      <c r="CP11" s="193">
        <f t="shared" si="12"/>
        <v>107.6923076923077</v>
      </c>
      <c r="CQ11" s="203">
        <v>23</v>
      </c>
      <c r="CR11" s="203">
        <v>3</v>
      </c>
      <c r="CS11" s="209">
        <f t="shared" si="13"/>
        <v>766.6666666666667</v>
      </c>
      <c r="CT11" s="28">
        <v>6</v>
      </c>
      <c r="CU11" s="29" t="s">
        <v>6</v>
      </c>
      <c r="CV11" s="78">
        <v>625</v>
      </c>
      <c r="CW11" s="56">
        <v>625</v>
      </c>
      <c r="CX11" s="30">
        <f t="shared" si="14"/>
        <v>100</v>
      </c>
      <c r="CY11" s="78">
        <v>97</v>
      </c>
      <c r="CZ11" s="56">
        <v>32</v>
      </c>
      <c r="DA11" s="30">
        <f t="shared" si="15"/>
        <v>303.125</v>
      </c>
      <c r="DB11" s="227"/>
      <c r="DC11" s="49"/>
      <c r="DD11" s="30"/>
      <c r="DE11" s="28">
        <v>6</v>
      </c>
      <c r="DF11" s="29" t="s">
        <v>6</v>
      </c>
      <c r="DG11" s="174"/>
      <c r="DH11" s="174">
        <v>1</v>
      </c>
      <c r="DI11" s="147">
        <v>1</v>
      </c>
      <c r="DJ11" s="147">
        <v>20</v>
      </c>
      <c r="DK11" s="78">
        <v>996</v>
      </c>
      <c r="DL11" s="147">
        <f t="shared" si="5"/>
        <v>562.5529511437447</v>
      </c>
      <c r="DM11" s="28">
        <v>6</v>
      </c>
      <c r="DN11" s="29" t="s">
        <v>6</v>
      </c>
      <c r="DO11" s="78">
        <v>5</v>
      </c>
      <c r="DP11" s="56">
        <v>12</v>
      </c>
      <c r="DQ11" s="125">
        <f t="shared" si="6"/>
        <v>1.0330578512396693</v>
      </c>
      <c r="DR11" s="30">
        <f t="shared" si="6"/>
        <v>2.4489795918367347</v>
      </c>
      <c r="DS11" s="76">
        <f t="shared" si="21"/>
        <v>-7</v>
      </c>
      <c r="DT11" s="13"/>
    </row>
    <row r="12" spans="1:124" s="12" customFormat="1" ht="12" customHeight="1">
      <c r="A12" s="261"/>
      <c r="B12" s="261"/>
      <c r="C12" s="261"/>
      <c r="D12" s="261"/>
      <c r="E12" s="261"/>
      <c r="F12" s="261"/>
      <c r="G12" s="28">
        <v>7</v>
      </c>
      <c r="H12" s="29" t="s">
        <v>7</v>
      </c>
      <c r="I12" s="123">
        <v>21.1</v>
      </c>
      <c r="J12" s="123">
        <v>22.1</v>
      </c>
      <c r="K12" s="125">
        <f t="shared" si="7"/>
        <v>95.47511312217195</v>
      </c>
      <c r="L12" s="28">
        <v>7</v>
      </c>
      <c r="M12" s="29" t="s">
        <v>7</v>
      </c>
      <c r="N12" s="83">
        <v>36</v>
      </c>
      <c r="O12" s="83">
        <v>87</v>
      </c>
      <c r="P12" s="133">
        <v>45</v>
      </c>
      <c r="Q12" s="208">
        <f>SUM(P12*100/N12)</f>
        <v>125</v>
      </c>
      <c r="R12" s="133">
        <v>101</v>
      </c>
      <c r="S12" s="26">
        <f t="shared" si="9"/>
        <v>116.0919540229885</v>
      </c>
      <c r="T12" s="65">
        <f t="shared" si="17"/>
        <v>-56</v>
      </c>
      <c r="U12" s="56">
        <v>7</v>
      </c>
      <c r="V12" s="57" t="s">
        <v>7</v>
      </c>
      <c r="W12" s="65">
        <v>9157</v>
      </c>
      <c r="X12" s="65">
        <v>9105</v>
      </c>
      <c r="Y12" s="30">
        <f t="shared" si="0"/>
        <v>100.57111477210323</v>
      </c>
      <c r="Z12" s="30">
        <f t="shared" si="1"/>
        <v>43.39810426540284</v>
      </c>
      <c r="AA12" s="30">
        <f t="shared" si="2"/>
        <v>41.199095022624434</v>
      </c>
      <c r="AB12" s="60">
        <v>7</v>
      </c>
      <c r="AC12" s="57" t="s">
        <v>7</v>
      </c>
      <c r="AD12" s="153">
        <v>100</v>
      </c>
      <c r="AE12" s="159">
        <v>55</v>
      </c>
      <c r="AF12" s="159">
        <v>5239</v>
      </c>
      <c r="AG12" s="163">
        <v>15</v>
      </c>
      <c r="AH12" s="159">
        <v>65</v>
      </c>
      <c r="AI12" s="181">
        <v>4963</v>
      </c>
      <c r="AJ12" s="186">
        <v>95</v>
      </c>
      <c r="AK12" s="3">
        <v>7</v>
      </c>
      <c r="AL12" s="29" t="s">
        <v>7</v>
      </c>
      <c r="AM12" s="132">
        <v>29155.6</v>
      </c>
      <c r="AN12" s="92">
        <v>3</v>
      </c>
      <c r="AO12" s="75">
        <v>25006.5</v>
      </c>
      <c r="AP12" s="3">
        <v>3</v>
      </c>
      <c r="AQ12" s="30">
        <f t="shared" si="18"/>
        <v>116.59208605762501</v>
      </c>
      <c r="AR12" s="28">
        <v>7</v>
      </c>
      <c r="AS12" s="29" t="s">
        <v>7</v>
      </c>
      <c r="AT12" s="102">
        <v>85.4</v>
      </c>
      <c r="AU12" s="107">
        <v>100.00068058481939</v>
      </c>
      <c r="AV12" s="112">
        <v>100.01137610029672</v>
      </c>
      <c r="AW12" s="112"/>
      <c r="AX12" s="113"/>
      <c r="AY12" s="28">
        <v>7</v>
      </c>
      <c r="AZ12" s="29" t="s">
        <v>7</v>
      </c>
      <c r="BA12" s="118">
        <v>187.6</v>
      </c>
      <c r="BB12" s="112"/>
      <c r="BC12" s="112">
        <v>100.01117481751432</v>
      </c>
      <c r="BD12" s="112">
        <v>100.04461146507681</v>
      </c>
      <c r="BE12" s="112">
        <v>200.03382275362645</v>
      </c>
      <c r="BF12" s="112"/>
      <c r="BG12" s="28">
        <v>7</v>
      </c>
      <c r="BH12" s="29" t="s">
        <v>7</v>
      </c>
      <c r="BI12" s="208">
        <v>460</v>
      </c>
      <c r="BJ12" s="200">
        <v>70</v>
      </c>
      <c r="BK12" s="200">
        <v>148</v>
      </c>
      <c r="BL12" s="209">
        <f t="shared" si="10"/>
        <v>3108.108108108108</v>
      </c>
      <c r="BM12" s="28">
        <v>7</v>
      </c>
      <c r="BN12" s="29" t="s">
        <v>7</v>
      </c>
      <c r="BO12" s="123">
        <v>7831.5</v>
      </c>
      <c r="BP12" s="69">
        <v>8427.8</v>
      </c>
      <c r="BQ12" s="125">
        <f t="shared" si="19"/>
        <v>92.92460665891456</v>
      </c>
      <c r="BR12" s="209">
        <v>13.569695051176534</v>
      </c>
      <c r="BS12" s="123">
        <v>2047.18</v>
      </c>
      <c r="BT12" s="26">
        <v>2202.46</v>
      </c>
      <c r="BU12" s="30">
        <f t="shared" si="20"/>
        <v>92.94970169719315</v>
      </c>
      <c r="BV12" s="28">
        <v>7</v>
      </c>
      <c r="BW12" s="29" t="s">
        <v>7</v>
      </c>
      <c r="BX12" s="147">
        <v>1173</v>
      </c>
      <c r="BY12" s="73">
        <v>1214</v>
      </c>
      <c r="BZ12" s="30">
        <f t="shared" si="11"/>
        <v>96.62273476112027</v>
      </c>
      <c r="CA12" s="168">
        <v>2182.886</v>
      </c>
      <c r="CB12" s="219">
        <v>194</v>
      </c>
      <c r="CC12" s="168">
        <v>622</v>
      </c>
      <c r="CD12" s="28">
        <v>7</v>
      </c>
      <c r="CE12" s="29" t="s">
        <v>7</v>
      </c>
      <c r="CF12" s="216">
        <v>71</v>
      </c>
      <c r="CG12" s="219">
        <v>229</v>
      </c>
      <c r="CH12" s="168">
        <v>314.7</v>
      </c>
      <c r="CI12" s="219">
        <v>187</v>
      </c>
      <c r="CJ12" s="219">
        <v>107</v>
      </c>
      <c r="CK12" s="219">
        <v>120</v>
      </c>
      <c r="CL12" s="3">
        <v>7</v>
      </c>
      <c r="CM12" s="63" t="s">
        <v>7</v>
      </c>
      <c r="CN12" s="198">
        <v>19</v>
      </c>
      <c r="CO12" s="198">
        <v>28</v>
      </c>
      <c r="CP12" s="193">
        <f t="shared" si="12"/>
        <v>67.85714285714286</v>
      </c>
      <c r="CQ12" s="203">
        <v>4</v>
      </c>
      <c r="CR12" s="203">
        <v>3</v>
      </c>
      <c r="CS12" s="209">
        <f t="shared" si="13"/>
        <v>133.33333333333331</v>
      </c>
      <c r="CT12" s="28">
        <v>7</v>
      </c>
      <c r="CU12" s="29" t="s">
        <v>7</v>
      </c>
      <c r="CV12" s="227"/>
      <c r="CW12" s="49"/>
      <c r="CX12" s="30"/>
      <c r="CY12" s="227"/>
      <c r="CZ12" s="49"/>
      <c r="DA12" s="30"/>
      <c r="DB12" s="227"/>
      <c r="DC12" s="49"/>
      <c r="DD12" s="30"/>
      <c r="DE12" s="28">
        <v>7</v>
      </c>
      <c r="DF12" s="29" t="s">
        <v>7</v>
      </c>
      <c r="DG12" s="174"/>
      <c r="DH12" s="174"/>
      <c r="DI12" s="147"/>
      <c r="DJ12" s="147"/>
      <c r="DK12" s="78">
        <v>810</v>
      </c>
      <c r="DL12" s="147">
        <f t="shared" si="5"/>
        <v>884.5691820465217</v>
      </c>
      <c r="DM12" s="28">
        <v>7</v>
      </c>
      <c r="DN12" s="29" t="s">
        <v>7</v>
      </c>
      <c r="DO12" s="78">
        <v>17</v>
      </c>
      <c r="DP12" s="56">
        <v>11</v>
      </c>
      <c r="DQ12" s="125">
        <f t="shared" si="6"/>
        <v>8.056872037914692</v>
      </c>
      <c r="DR12" s="30">
        <f t="shared" si="6"/>
        <v>4.97737556561086</v>
      </c>
      <c r="DS12" s="88">
        <f t="shared" si="21"/>
        <v>6</v>
      </c>
      <c r="DT12" s="13"/>
    </row>
    <row r="13" spans="1:124" s="12" customFormat="1" ht="12" customHeight="1">
      <c r="A13" s="261"/>
      <c r="B13" s="261"/>
      <c r="C13" s="261"/>
      <c r="D13" s="261"/>
      <c r="E13" s="261"/>
      <c r="F13" s="261"/>
      <c r="G13" s="28">
        <v>8</v>
      </c>
      <c r="H13" s="29" t="s">
        <v>54</v>
      </c>
      <c r="I13" s="123">
        <v>89.6</v>
      </c>
      <c r="J13" s="123">
        <v>91.2</v>
      </c>
      <c r="K13" s="125">
        <f t="shared" si="7"/>
        <v>98.24561403508771</v>
      </c>
      <c r="L13" s="28">
        <v>8</v>
      </c>
      <c r="M13" s="29" t="s">
        <v>54</v>
      </c>
      <c r="N13" s="83">
        <v>204</v>
      </c>
      <c r="O13" s="65">
        <v>334</v>
      </c>
      <c r="P13" s="133">
        <v>210</v>
      </c>
      <c r="Q13" s="208">
        <f>SUM(P13*100/N13)</f>
        <v>102.94117647058823</v>
      </c>
      <c r="R13" s="89">
        <v>350</v>
      </c>
      <c r="S13" s="26">
        <f t="shared" si="9"/>
        <v>104.79041916167665</v>
      </c>
      <c r="T13" s="65">
        <f t="shared" si="17"/>
        <v>-140</v>
      </c>
      <c r="U13" s="56">
        <v>8</v>
      </c>
      <c r="V13" s="29" t="s">
        <v>54</v>
      </c>
      <c r="W13" s="65">
        <v>30138</v>
      </c>
      <c r="X13" s="65">
        <v>30209</v>
      </c>
      <c r="Y13" s="30">
        <f t="shared" si="0"/>
        <v>99.76497070409481</v>
      </c>
      <c r="Z13" s="30">
        <f t="shared" si="1"/>
        <v>33.636160714285715</v>
      </c>
      <c r="AA13" s="30">
        <f t="shared" si="2"/>
        <v>33.12390350877193</v>
      </c>
      <c r="AB13" s="60">
        <v>8</v>
      </c>
      <c r="AC13" s="57" t="s">
        <v>54</v>
      </c>
      <c r="AD13" s="153">
        <v>350</v>
      </c>
      <c r="AE13" s="161">
        <v>175</v>
      </c>
      <c r="AF13" s="161">
        <v>28453</v>
      </c>
      <c r="AG13" s="163">
        <v>78</v>
      </c>
      <c r="AH13" s="161">
        <v>247</v>
      </c>
      <c r="AI13" s="183">
        <v>16255</v>
      </c>
      <c r="AJ13" s="186">
        <v>57.1</v>
      </c>
      <c r="AK13" s="3">
        <v>8</v>
      </c>
      <c r="AL13" s="29" t="s">
        <v>54</v>
      </c>
      <c r="AM13" s="132">
        <v>27112</v>
      </c>
      <c r="AN13" s="92">
        <v>6</v>
      </c>
      <c r="AO13" s="75">
        <v>24309.8</v>
      </c>
      <c r="AP13" s="3">
        <v>6</v>
      </c>
      <c r="AQ13" s="30">
        <f t="shared" si="18"/>
        <v>111.52703847830917</v>
      </c>
      <c r="AR13" s="28">
        <v>8</v>
      </c>
      <c r="AS13" s="29" t="s">
        <v>54</v>
      </c>
      <c r="AT13" s="102">
        <v>165</v>
      </c>
      <c r="AU13" s="107">
        <v>100.00171158830587</v>
      </c>
      <c r="AV13" s="112">
        <v>100.00868066129738</v>
      </c>
      <c r="AW13" s="112">
        <v>100.0042909463556</v>
      </c>
      <c r="AX13" s="113"/>
      <c r="AY13" s="28">
        <v>8</v>
      </c>
      <c r="AZ13" s="29" t="s">
        <v>54</v>
      </c>
      <c r="BA13" s="118">
        <v>28.8</v>
      </c>
      <c r="BB13" s="112"/>
      <c r="BC13" s="112">
        <v>100.40523231397147</v>
      </c>
      <c r="BD13" s="112"/>
      <c r="BE13" s="112"/>
      <c r="BF13" s="112">
        <v>100.04448027829835</v>
      </c>
      <c r="BG13" s="28">
        <v>8</v>
      </c>
      <c r="BH13" s="29" t="s">
        <v>54</v>
      </c>
      <c r="BI13" s="208">
        <v>2000</v>
      </c>
      <c r="BJ13" s="200">
        <v>328</v>
      </c>
      <c r="BK13" s="200">
        <v>373</v>
      </c>
      <c r="BL13" s="209">
        <f t="shared" si="10"/>
        <v>5361.930294906167</v>
      </c>
      <c r="BM13" s="28">
        <v>8</v>
      </c>
      <c r="BN13" s="29" t="s">
        <v>54</v>
      </c>
      <c r="BO13" s="123">
        <v>13693.9</v>
      </c>
      <c r="BP13" s="69">
        <v>14485.9</v>
      </c>
      <c r="BQ13" s="125">
        <f t="shared" si="19"/>
        <v>94.53261447338447</v>
      </c>
      <c r="BR13" s="209">
        <v>7.421179845414221</v>
      </c>
      <c r="BS13" s="123">
        <v>1656.53</v>
      </c>
      <c r="BT13" s="26">
        <v>1593.86</v>
      </c>
      <c r="BU13" s="30">
        <f t="shared" si="20"/>
        <v>103.93196391151042</v>
      </c>
      <c r="BV13" s="28">
        <v>8</v>
      </c>
      <c r="BW13" s="29" t="s">
        <v>54</v>
      </c>
      <c r="BX13" s="147">
        <v>3197</v>
      </c>
      <c r="BY13" s="73">
        <v>3425</v>
      </c>
      <c r="BZ13" s="30">
        <f t="shared" si="11"/>
        <v>93.34306569343066</v>
      </c>
      <c r="CA13" s="168">
        <v>6317.717</v>
      </c>
      <c r="CB13" s="219">
        <v>493</v>
      </c>
      <c r="CC13" s="168">
        <v>1598</v>
      </c>
      <c r="CD13" s="28">
        <v>8</v>
      </c>
      <c r="CE13" s="29" t="s">
        <v>54</v>
      </c>
      <c r="CF13" s="216">
        <v>221</v>
      </c>
      <c r="CG13" s="219">
        <v>693</v>
      </c>
      <c r="CH13" s="168">
        <v>922.1</v>
      </c>
      <c r="CI13" s="219">
        <v>481</v>
      </c>
      <c r="CJ13" s="219">
        <v>291</v>
      </c>
      <c r="CK13" s="219">
        <v>313</v>
      </c>
      <c r="CL13" s="3">
        <v>8</v>
      </c>
      <c r="CM13" s="63" t="s">
        <v>54</v>
      </c>
      <c r="CN13" s="198">
        <v>518</v>
      </c>
      <c r="CO13" s="198">
        <v>516</v>
      </c>
      <c r="CP13" s="193" t="s">
        <v>87</v>
      </c>
      <c r="CQ13" s="203">
        <v>430</v>
      </c>
      <c r="CR13" s="203">
        <v>276</v>
      </c>
      <c r="CS13" s="209">
        <f t="shared" si="13"/>
        <v>155.79710144927537</v>
      </c>
      <c r="CT13" s="28">
        <v>8</v>
      </c>
      <c r="CU13" s="29" t="s">
        <v>54</v>
      </c>
      <c r="CV13" s="78">
        <v>375</v>
      </c>
      <c r="CW13" s="56">
        <v>375</v>
      </c>
      <c r="CX13" s="30">
        <f t="shared" si="14"/>
        <v>100</v>
      </c>
      <c r="CY13" s="78">
        <v>62</v>
      </c>
      <c r="CZ13" s="56">
        <v>77</v>
      </c>
      <c r="DA13" s="30">
        <f t="shared" si="15"/>
        <v>80.51948051948052</v>
      </c>
      <c r="DB13" s="78">
        <v>27</v>
      </c>
      <c r="DC13" s="56">
        <v>36</v>
      </c>
      <c r="DD13" s="30">
        <f t="shared" si="16"/>
        <v>75</v>
      </c>
      <c r="DE13" s="28">
        <v>8</v>
      </c>
      <c r="DF13" s="29" t="s">
        <v>54</v>
      </c>
      <c r="DG13" s="174"/>
      <c r="DH13" s="174">
        <v>1</v>
      </c>
      <c r="DI13" s="147">
        <v>1</v>
      </c>
      <c r="DJ13" s="147">
        <v>20</v>
      </c>
      <c r="DK13" s="78">
        <v>1529</v>
      </c>
      <c r="DL13" s="147">
        <f t="shared" si="5"/>
        <v>507.33293516490806</v>
      </c>
      <c r="DM13" s="28">
        <v>8</v>
      </c>
      <c r="DN13" s="29" t="s">
        <v>54</v>
      </c>
      <c r="DO13" s="78">
        <v>30</v>
      </c>
      <c r="DP13" s="56">
        <v>13</v>
      </c>
      <c r="DQ13" s="125">
        <f t="shared" si="6"/>
        <v>3.3482142857142856</v>
      </c>
      <c r="DR13" s="30">
        <f t="shared" si="6"/>
        <v>1.425438596491228</v>
      </c>
      <c r="DS13" s="88">
        <f t="shared" si="21"/>
        <v>17</v>
      </c>
      <c r="DT13" s="13"/>
    </row>
    <row r="14" spans="1:124" s="12" customFormat="1" ht="12" customHeight="1">
      <c r="A14" s="261"/>
      <c r="B14" s="261"/>
      <c r="C14" s="261"/>
      <c r="D14" s="261"/>
      <c r="E14" s="261"/>
      <c r="F14" s="261"/>
      <c r="G14" s="28">
        <v>9</v>
      </c>
      <c r="H14" s="29" t="s">
        <v>8</v>
      </c>
      <c r="I14" s="123">
        <v>168.8</v>
      </c>
      <c r="J14" s="123">
        <v>172.8</v>
      </c>
      <c r="K14" s="125">
        <f t="shared" si="7"/>
        <v>97.68518518518519</v>
      </c>
      <c r="L14" s="28">
        <v>9</v>
      </c>
      <c r="M14" s="29" t="s">
        <v>8</v>
      </c>
      <c r="N14" s="83">
        <v>429</v>
      </c>
      <c r="O14" s="65">
        <v>575</v>
      </c>
      <c r="P14" s="133">
        <v>390</v>
      </c>
      <c r="Q14" s="208">
        <f>SUM(P14*100/N14)</f>
        <v>90.9090909090909</v>
      </c>
      <c r="R14" s="89">
        <v>611</v>
      </c>
      <c r="S14" s="26">
        <f t="shared" si="9"/>
        <v>106.26086956521739</v>
      </c>
      <c r="T14" s="65">
        <f t="shared" si="17"/>
        <v>-221</v>
      </c>
      <c r="U14" s="56">
        <v>9</v>
      </c>
      <c r="V14" s="29" t="s">
        <v>8</v>
      </c>
      <c r="W14" s="65">
        <v>51272</v>
      </c>
      <c r="X14" s="65">
        <v>51343</v>
      </c>
      <c r="Y14" s="30">
        <f t="shared" si="0"/>
        <v>99.86171435249206</v>
      </c>
      <c r="Z14" s="30">
        <f t="shared" si="1"/>
        <v>30.37440758293839</v>
      </c>
      <c r="AA14" s="30">
        <f t="shared" si="2"/>
        <v>29.71238425925926</v>
      </c>
      <c r="AB14" s="60">
        <v>9</v>
      </c>
      <c r="AC14" s="57" t="s">
        <v>8</v>
      </c>
      <c r="AD14" s="153">
        <v>526</v>
      </c>
      <c r="AE14" s="160">
        <v>271</v>
      </c>
      <c r="AF14" s="160">
        <v>47200</v>
      </c>
      <c r="AG14" s="163">
        <v>80</v>
      </c>
      <c r="AH14" s="160">
        <v>369</v>
      </c>
      <c r="AI14" s="182">
        <v>37701</v>
      </c>
      <c r="AJ14" s="186">
        <v>79.875</v>
      </c>
      <c r="AK14" s="3">
        <v>9</v>
      </c>
      <c r="AL14" s="29" t="s">
        <v>8</v>
      </c>
      <c r="AM14" s="132">
        <v>26980.5</v>
      </c>
      <c r="AN14" s="92">
        <v>7</v>
      </c>
      <c r="AO14" s="75">
        <v>24567.8</v>
      </c>
      <c r="AP14" s="3">
        <v>5</v>
      </c>
      <c r="AQ14" s="30">
        <f t="shared" si="18"/>
        <v>109.82057815514617</v>
      </c>
      <c r="AR14" s="28">
        <v>9</v>
      </c>
      <c r="AS14" s="29" t="s">
        <v>8</v>
      </c>
      <c r="AT14" s="102">
        <v>221.70000000000002</v>
      </c>
      <c r="AU14" s="107">
        <v>100.00026060591173</v>
      </c>
      <c r="AV14" s="112"/>
      <c r="AW14" s="112"/>
      <c r="AX14" s="113"/>
      <c r="AY14" s="28">
        <v>9</v>
      </c>
      <c r="AZ14" s="29" t="s">
        <v>8</v>
      </c>
      <c r="BA14" s="118">
        <v>333.6</v>
      </c>
      <c r="BB14" s="112"/>
      <c r="BC14" s="112">
        <v>100.11358302425815</v>
      </c>
      <c r="BD14" s="112">
        <v>100.11011246366573</v>
      </c>
      <c r="BE14" s="112">
        <v>200.03382275362645</v>
      </c>
      <c r="BF14" s="112">
        <v>100.0042909463556</v>
      </c>
      <c r="BG14" s="28">
        <v>9</v>
      </c>
      <c r="BH14" s="29" t="s">
        <v>8</v>
      </c>
      <c r="BI14" s="208">
        <v>5000</v>
      </c>
      <c r="BJ14" s="200">
        <v>622</v>
      </c>
      <c r="BK14" s="200">
        <v>1212</v>
      </c>
      <c r="BL14" s="209">
        <f t="shared" si="10"/>
        <v>4125.412541254125</v>
      </c>
      <c r="BM14" s="28">
        <v>9</v>
      </c>
      <c r="BN14" s="29" t="s">
        <v>8</v>
      </c>
      <c r="BO14" s="123">
        <v>37199.3</v>
      </c>
      <c r="BP14" s="69">
        <v>35550</v>
      </c>
      <c r="BQ14" s="125">
        <f t="shared" si="19"/>
        <v>104.63938115330522</v>
      </c>
      <c r="BR14" s="209">
        <v>8.531157270029674</v>
      </c>
      <c r="BS14" s="123">
        <v>2213.08</v>
      </c>
      <c r="BT14" s="26">
        <v>1955.09</v>
      </c>
      <c r="BU14" s="30">
        <f t="shared" si="20"/>
        <v>113.19581195750578</v>
      </c>
      <c r="BV14" s="28">
        <v>9</v>
      </c>
      <c r="BW14" s="29" t="s">
        <v>8</v>
      </c>
      <c r="BX14" s="147">
        <v>6203</v>
      </c>
      <c r="BY14" s="73">
        <v>6213</v>
      </c>
      <c r="BZ14" s="30">
        <f t="shared" si="11"/>
        <v>99.83904715918236</v>
      </c>
      <c r="CA14" s="168">
        <v>11254.703</v>
      </c>
      <c r="CB14" s="219">
        <v>1150</v>
      </c>
      <c r="CC14" s="168">
        <v>3662</v>
      </c>
      <c r="CD14" s="28">
        <v>9</v>
      </c>
      <c r="CE14" s="29" t="s">
        <v>8</v>
      </c>
      <c r="CF14" s="216">
        <v>388</v>
      </c>
      <c r="CG14" s="219">
        <v>1228</v>
      </c>
      <c r="CH14" s="168">
        <v>1615.2</v>
      </c>
      <c r="CI14" s="219">
        <v>866</v>
      </c>
      <c r="CJ14" s="219">
        <v>555</v>
      </c>
      <c r="CK14" s="219">
        <v>579</v>
      </c>
      <c r="CL14" s="3">
        <v>9</v>
      </c>
      <c r="CM14" s="63" t="s">
        <v>8</v>
      </c>
      <c r="CN14" s="198">
        <v>411</v>
      </c>
      <c r="CO14" s="198">
        <v>525</v>
      </c>
      <c r="CP14" s="193" t="s">
        <v>87</v>
      </c>
      <c r="CQ14" s="203">
        <v>75</v>
      </c>
      <c r="CR14" s="203">
        <v>109</v>
      </c>
      <c r="CS14" s="209">
        <f t="shared" si="13"/>
        <v>68.80733944954129</v>
      </c>
      <c r="CT14" s="28">
        <v>9</v>
      </c>
      <c r="CU14" s="29" t="s">
        <v>8</v>
      </c>
      <c r="CV14" s="227"/>
      <c r="CW14" s="49"/>
      <c r="CX14" s="30"/>
      <c r="CY14" s="227"/>
      <c r="CZ14" s="49"/>
      <c r="DA14" s="30"/>
      <c r="DB14" s="227"/>
      <c r="DC14" s="49"/>
      <c r="DD14" s="30"/>
      <c r="DE14" s="28">
        <v>9</v>
      </c>
      <c r="DF14" s="29" t="s">
        <v>8</v>
      </c>
      <c r="DG14" s="174">
        <v>1</v>
      </c>
      <c r="DH14" s="174"/>
      <c r="DI14" s="147"/>
      <c r="DJ14" s="147"/>
      <c r="DK14" s="78">
        <v>2906</v>
      </c>
      <c r="DL14" s="147">
        <f t="shared" si="5"/>
        <v>566.7810890934624</v>
      </c>
      <c r="DM14" s="28">
        <v>9</v>
      </c>
      <c r="DN14" s="29" t="s">
        <v>8</v>
      </c>
      <c r="DO14" s="78">
        <v>55</v>
      </c>
      <c r="DP14" s="56">
        <v>32</v>
      </c>
      <c r="DQ14" s="125">
        <f t="shared" si="6"/>
        <v>3.258293838862559</v>
      </c>
      <c r="DR14" s="30">
        <f t="shared" si="6"/>
        <v>1.8518518518518519</v>
      </c>
      <c r="DS14" s="88">
        <f t="shared" si="21"/>
        <v>23</v>
      </c>
      <c r="DT14" s="13"/>
    </row>
    <row r="15" spans="1:124" s="12" customFormat="1" ht="12" customHeight="1">
      <c r="A15" s="261"/>
      <c r="B15" s="261"/>
      <c r="C15" s="261"/>
      <c r="D15" s="261"/>
      <c r="E15" s="261"/>
      <c r="F15" s="261"/>
      <c r="G15" s="28">
        <v>10</v>
      </c>
      <c r="H15" s="29" t="s">
        <v>9</v>
      </c>
      <c r="I15" s="123">
        <v>108.8</v>
      </c>
      <c r="J15" s="123">
        <v>109.2</v>
      </c>
      <c r="K15" s="125">
        <f t="shared" si="7"/>
        <v>99.63369963369962</v>
      </c>
      <c r="L15" s="28">
        <v>10</v>
      </c>
      <c r="M15" s="29" t="s">
        <v>9</v>
      </c>
      <c r="N15" s="83">
        <v>207</v>
      </c>
      <c r="O15" s="65">
        <v>421</v>
      </c>
      <c r="P15" s="133">
        <v>195</v>
      </c>
      <c r="Q15" s="208">
        <f t="shared" si="8"/>
        <v>94.20289855072464</v>
      </c>
      <c r="R15" s="89">
        <v>347</v>
      </c>
      <c r="S15" s="26">
        <f t="shared" si="9"/>
        <v>82.42280285035629</v>
      </c>
      <c r="T15" s="65">
        <f t="shared" si="17"/>
        <v>-152</v>
      </c>
      <c r="U15" s="56">
        <v>10</v>
      </c>
      <c r="V15" s="29" t="s">
        <v>9</v>
      </c>
      <c r="W15" s="65">
        <v>31611</v>
      </c>
      <c r="X15" s="65">
        <v>31768</v>
      </c>
      <c r="Y15" s="30">
        <f t="shared" si="0"/>
        <v>99.50579199194158</v>
      </c>
      <c r="Z15" s="30">
        <f t="shared" si="1"/>
        <v>29.05422794117647</v>
      </c>
      <c r="AA15" s="30">
        <f t="shared" si="2"/>
        <v>29.091575091575088</v>
      </c>
      <c r="AB15" s="60">
        <v>10</v>
      </c>
      <c r="AC15" s="57" t="s">
        <v>9</v>
      </c>
      <c r="AD15" s="153">
        <v>196</v>
      </c>
      <c r="AE15" s="159">
        <v>114</v>
      </c>
      <c r="AF15" s="159">
        <v>13496</v>
      </c>
      <c r="AG15" s="163">
        <v>42</v>
      </c>
      <c r="AH15" s="159">
        <v>152</v>
      </c>
      <c r="AI15" s="181">
        <v>10122</v>
      </c>
      <c r="AJ15" s="186">
        <v>75</v>
      </c>
      <c r="AK15" s="3">
        <v>10</v>
      </c>
      <c r="AL15" s="29" t="s">
        <v>9</v>
      </c>
      <c r="AM15" s="132">
        <v>20637.6</v>
      </c>
      <c r="AN15" s="92">
        <v>10</v>
      </c>
      <c r="AO15" s="75">
        <v>19102.1</v>
      </c>
      <c r="AP15" s="3">
        <v>10</v>
      </c>
      <c r="AQ15" s="30">
        <f t="shared" si="18"/>
        <v>108.03838321441097</v>
      </c>
      <c r="AR15" s="28">
        <v>10</v>
      </c>
      <c r="AS15" s="29" t="s">
        <v>9</v>
      </c>
      <c r="AT15" s="102">
        <v>201</v>
      </c>
      <c r="AU15" s="107">
        <v>100.0293850580795</v>
      </c>
      <c r="AV15" s="112">
        <v>100.53939719775961</v>
      </c>
      <c r="AW15" s="112">
        <v>100.58483074740714</v>
      </c>
      <c r="AX15" s="113"/>
      <c r="AY15" s="28">
        <v>10</v>
      </c>
      <c r="AZ15" s="29" t="s">
        <v>9</v>
      </c>
      <c r="BA15" s="118">
        <v>19.5</v>
      </c>
      <c r="BB15" s="112"/>
      <c r="BC15" s="112">
        <v>100.01691137681323</v>
      </c>
      <c r="BD15" s="112"/>
      <c r="BE15" s="112"/>
      <c r="BF15" s="112">
        <v>100.0026625037159</v>
      </c>
      <c r="BG15" s="28">
        <v>10</v>
      </c>
      <c r="BH15" s="29" t="s">
        <v>9</v>
      </c>
      <c r="BI15" s="208">
        <v>1210</v>
      </c>
      <c r="BJ15" s="200">
        <v>184</v>
      </c>
      <c r="BK15" s="200">
        <v>282</v>
      </c>
      <c r="BL15" s="209">
        <f t="shared" si="10"/>
        <v>4290.780141843971</v>
      </c>
      <c r="BM15" s="28">
        <v>10</v>
      </c>
      <c r="BN15" s="29" t="s">
        <v>9</v>
      </c>
      <c r="BO15" s="123">
        <v>35951.6</v>
      </c>
      <c r="BP15" s="69">
        <v>31970.9</v>
      </c>
      <c r="BQ15" s="125">
        <f t="shared" si="19"/>
        <v>112.45101013734364</v>
      </c>
      <c r="BR15" s="209">
        <v>11.244185149965304</v>
      </c>
      <c r="BS15" s="123">
        <v>2793.81</v>
      </c>
      <c r="BT15" s="26">
        <v>2318.71</v>
      </c>
      <c r="BU15" s="30">
        <f t="shared" si="20"/>
        <v>120.48984133419012</v>
      </c>
      <c r="BV15" s="28">
        <v>10</v>
      </c>
      <c r="BW15" s="29" t="s">
        <v>9</v>
      </c>
      <c r="BX15" s="147">
        <v>4973</v>
      </c>
      <c r="BY15" s="73">
        <v>5215</v>
      </c>
      <c r="BZ15" s="30">
        <f t="shared" si="11"/>
        <v>95.35953978907</v>
      </c>
      <c r="CA15" s="168">
        <v>10275.005</v>
      </c>
      <c r="CB15" s="219">
        <v>749</v>
      </c>
      <c r="CC15" s="168">
        <v>2612</v>
      </c>
      <c r="CD15" s="28">
        <v>10</v>
      </c>
      <c r="CE15" s="29" t="s">
        <v>9</v>
      </c>
      <c r="CF15" s="216">
        <v>362</v>
      </c>
      <c r="CG15" s="219">
        <v>1164</v>
      </c>
      <c r="CH15" s="168">
        <v>1641.5</v>
      </c>
      <c r="CI15" s="219">
        <v>679</v>
      </c>
      <c r="CJ15" s="219">
        <v>459</v>
      </c>
      <c r="CK15" s="219">
        <v>491</v>
      </c>
      <c r="CL15" s="3">
        <v>10</v>
      </c>
      <c r="CM15" s="63" t="s">
        <v>9</v>
      </c>
      <c r="CN15" s="198">
        <v>0</v>
      </c>
      <c r="CO15" s="198">
        <v>710</v>
      </c>
      <c r="CP15" s="193">
        <f t="shared" si="12"/>
        <v>0</v>
      </c>
      <c r="CQ15" s="203">
        <v>3</v>
      </c>
      <c r="CR15" s="203">
        <v>24</v>
      </c>
      <c r="CS15" s="209">
        <f t="shared" si="13"/>
        <v>12.5</v>
      </c>
      <c r="CT15" s="28">
        <v>10</v>
      </c>
      <c r="CU15" s="29" t="s">
        <v>9</v>
      </c>
      <c r="CV15" s="78">
        <v>170</v>
      </c>
      <c r="CW15" s="56">
        <v>170</v>
      </c>
      <c r="CX15" s="30">
        <f t="shared" si="14"/>
        <v>100</v>
      </c>
      <c r="CY15" s="78">
        <v>60</v>
      </c>
      <c r="CZ15" s="56">
        <v>102</v>
      </c>
      <c r="DA15" s="30">
        <f t="shared" si="15"/>
        <v>58.82352941176471</v>
      </c>
      <c r="DB15" s="78">
        <v>30</v>
      </c>
      <c r="DC15" s="56">
        <v>31</v>
      </c>
      <c r="DD15" s="30">
        <f t="shared" si="16"/>
        <v>96.7741935483871</v>
      </c>
      <c r="DE15" s="28">
        <v>10</v>
      </c>
      <c r="DF15" s="29" t="s">
        <v>9</v>
      </c>
      <c r="DG15" s="174"/>
      <c r="DH15" s="174">
        <v>1</v>
      </c>
      <c r="DI15" s="147">
        <v>1</v>
      </c>
      <c r="DJ15" s="147">
        <v>20</v>
      </c>
      <c r="DK15" s="78">
        <v>1366</v>
      </c>
      <c r="DL15" s="147">
        <f t="shared" si="5"/>
        <v>432.12805668912716</v>
      </c>
      <c r="DM15" s="28">
        <v>10</v>
      </c>
      <c r="DN15" s="29" t="s">
        <v>9</v>
      </c>
      <c r="DO15" s="78">
        <v>26</v>
      </c>
      <c r="DP15" s="56">
        <v>18</v>
      </c>
      <c r="DQ15" s="125">
        <f t="shared" si="6"/>
        <v>2.389705882352941</v>
      </c>
      <c r="DR15" s="30">
        <f t="shared" si="6"/>
        <v>1.6483516483516483</v>
      </c>
      <c r="DS15" s="88">
        <f t="shared" si="21"/>
        <v>8</v>
      </c>
      <c r="DT15" s="13"/>
    </row>
    <row r="16" spans="1:124" s="12" customFormat="1" ht="12" customHeight="1">
      <c r="A16" s="261"/>
      <c r="B16" s="261"/>
      <c r="C16" s="261"/>
      <c r="D16" s="261"/>
      <c r="E16" s="261"/>
      <c r="F16" s="261"/>
      <c r="G16" s="28">
        <v>11</v>
      </c>
      <c r="H16" s="29" t="s">
        <v>10</v>
      </c>
      <c r="I16" s="123">
        <v>250.3</v>
      </c>
      <c r="J16" s="123">
        <v>253.1</v>
      </c>
      <c r="K16" s="125">
        <f t="shared" si="7"/>
        <v>98.89371789806401</v>
      </c>
      <c r="L16" s="28">
        <v>11</v>
      </c>
      <c r="M16" s="29" t="s">
        <v>10</v>
      </c>
      <c r="N16" s="83">
        <v>670</v>
      </c>
      <c r="O16" s="65">
        <v>1036</v>
      </c>
      <c r="P16" s="133">
        <v>587</v>
      </c>
      <c r="Q16" s="208">
        <f t="shared" si="8"/>
        <v>87.61194029850746</v>
      </c>
      <c r="R16" s="89">
        <v>1064</v>
      </c>
      <c r="S16" s="26">
        <f t="shared" si="9"/>
        <v>102.70270270270271</v>
      </c>
      <c r="T16" s="65">
        <f t="shared" si="17"/>
        <v>-477</v>
      </c>
      <c r="U16" s="56">
        <v>11</v>
      </c>
      <c r="V16" s="29" t="s">
        <v>10</v>
      </c>
      <c r="W16" s="65">
        <v>92933</v>
      </c>
      <c r="X16" s="65">
        <v>92522</v>
      </c>
      <c r="Y16" s="30">
        <f t="shared" si="0"/>
        <v>100.44421867231577</v>
      </c>
      <c r="Z16" s="30">
        <f t="shared" si="1"/>
        <v>37.1286456252497</v>
      </c>
      <c r="AA16" s="30">
        <f t="shared" si="2"/>
        <v>36.555511655472145</v>
      </c>
      <c r="AB16" s="60">
        <v>11</v>
      </c>
      <c r="AC16" s="57" t="s">
        <v>10</v>
      </c>
      <c r="AD16" s="153">
        <v>598</v>
      </c>
      <c r="AE16" s="159">
        <v>262</v>
      </c>
      <c r="AF16" s="160">
        <v>57630</v>
      </c>
      <c r="AG16" s="163">
        <v>12</v>
      </c>
      <c r="AH16" s="160">
        <v>213</v>
      </c>
      <c r="AI16" s="182">
        <v>44439</v>
      </c>
      <c r="AJ16" s="186">
        <v>77</v>
      </c>
      <c r="AK16" s="3">
        <v>11</v>
      </c>
      <c r="AL16" s="29" t="s">
        <v>10</v>
      </c>
      <c r="AM16" s="130">
        <v>27740.7</v>
      </c>
      <c r="AN16" s="92">
        <v>4</v>
      </c>
      <c r="AO16" s="52">
        <v>24936.9</v>
      </c>
      <c r="AP16" s="3">
        <v>4</v>
      </c>
      <c r="AQ16" s="30">
        <f t="shared" si="18"/>
        <v>111.24357879287321</v>
      </c>
      <c r="AR16" s="28">
        <v>11</v>
      </c>
      <c r="AS16" s="29" t="s">
        <v>10</v>
      </c>
      <c r="AT16" s="102">
        <v>325.3</v>
      </c>
      <c r="AU16" s="107">
        <v>100.0113975965162</v>
      </c>
      <c r="AV16" s="112">
        <v>100.43694717578693</v>
      </c>
      <c r="AW16" s="112"/>
      <c r="AX16" s="113"/>
      <c r="AY16" s="28">
        <v>11</v>
      </c>
      <c r="AZ16" s="29" t="s">
        <v>10</v>
      </c>
      <c r="BA16" s="118">
        <v>187</v>
      </c>
      <c r="BB16" s="112"/>
      <c r="BC16" s="112">
        <v>99.99570420629111</v>
      </c>
      <c r="BD16" s="112">
        <v>100.00696139349212</v>
      </c>
      <c r="BE16" s="112"/>
      <c r="BF16" s="112">
        <v>100.29248406718581</v>
      </c>
      <c r="BG16" s="28">
        <v>11</v>
      </c>
      <c r="BH16" s="29" t="s">
        <v>10</v>
      </c>
      <c r="BI16" s="208">
        <v>3065</v>
      </c>
      <c r="BJ16" s="200">
        <v>696</v>
      </c>
      <c r="BK16" s="200">
        <v>1007</v>
      </c>
      <c r="BL16" s="209">
        <f t="shared" si="10"/>
        <v>3043.6941410129098</v>
      </c>
      <c r="BM16" s="28">
        <v>11</v>
      </c>
      <c r="BN16" s="29" t="s">
        <v>10</v>
      </c>
      <c r="BO16" s="123">
        <v>69717.1</v>
      </c>
      <c r="BP16" s="69">
        <v>67231.7</v>
      </c>
      <c r="BQ16" s="125">
        <f t="shared" si="19"/>
        <v>103.69676804245617</v>
      </c>
      <c r="BR16" s="209">
        <v>10.827720343773652</v>
      </c>
      <c r="BS16" s="123">
        <v>2129.52</v>
      </c>
      <c r="BT16" s="26">
        <v>1922.45</v>
      </c>
      <c r="BU16" s="30">
        <f t="shared" si="20"/>
        <v>110.77115139535488</v>
      </c>
      <c r="BV16" s="28">
        <v>11</v>
      </c>
      <c r="BW16" s="29" t="s">
        <v>10</v>
      </c>
      <c r="BX16" s="147">
        <v>9514</v>
      </c>
      <c r="BY16" s="73">
        <v>9521</v>
      </c>
      <c r="BZ16" s="30">
        <f t="shared" si="11"/>
        <v>99.92647831110177</v>
      </c>
      <c r="CA16" s="168">
        <v>17705.771800000002</v>
      </c>
      <c r="CB16" s="219">
        <v>1448</v>
      </c>
      <c r="CC16" s="168">
        <v>4756.4</v>
      </c>
      <c r="CD16" s="28">
        <v>11</v>
      </c>
      <c r="CE16" s="29" t="s">
        <v>10</v>
      </c>
      <c r="CF16" s="216">
        <v>483</v>
      </c>
      <c r="CG16" s="219">
        <v>1541</v>
      </c>
      <c r="CH16" s="168">
        <v>2021.2</v>
      </c>
      <c r="CI16" s="219">
        <v>1223</v>
      </c>
      <c r="CJ16" s="219">
        <v>737</v>
      </c>
      <c r="CK16" s="219">
        <v>761</v>
      </c>
      <c r="CL16" s="3">
        <v>11</v>
      </c>
      <c r="CM16" s="63" t="s">
        <v>10</v>
      </c>
      <c r="CN16" s="198">
        <v>2816</v>
      </c>
      <c r="CO16" s="198">
        <v>2296</v>
      </c>
      <c r="CP16" s="193">
        <f t="shared" si="12"/>
        <v>122.64808362369337</v>
      </c>
      <c r="CQ16" s="203">
        <v>778</v>
      </c>
      <c r="CR16" s="203">
        <v>621</v>
      </c>
      <c r="CS16" s="209">
        <f t="shared" si="13"/>
        <v>125.2818035426731</v>
      </c>
      <c r="CT16" s="28">
        <v>11</v>
      </c>
      <c r="CU16" s="29" t="s">
        <v>10</v>
      </c>
      <c r="CV16" s="78">
        <v>35</v>
      </c>
      <c r="CW16" s="56">
        <v>34</v>
      </c>
      <c r="CX16" s="30">
        <f t="shared" si="14"/>
        <v>102.94117647058823</v>
      </c>
      <c r="CY16" s="78">
        <v>9</v>
      </c>
      <c r="CZ16" s="56">
        <v>16</v>
      </c>
      <c r="DA16" s="30">
        <f t="shared" si="15"/>
        <v>56.25</v>
      </c>
      <c r="DB16" s="78">
        <v>50</v>
      </c>
      <c r="DC16" s="56">
        <v>51</v>
      </c>
      <c r="DD16" s="30">
        <f t="shared" si="16"/>
        <v>98.0392156862745</v>
      </c>
      <c r="DE16" s="28">
        <v>11</v>
      </c>
      <c r="DF16" s="29" t="s">
        <v>10</v>
      </c>
      <c r="DG16" s="174"/>
      <c r="DH16" s="174"/>
      <c r="DI16" s="147"/>
      <c r="DJ16" s="147"/>
      <c r="DK16" s="78">
        <v>3360</v>
      </c>
      <c r="DL16" s="147">
        <f t="shared" si="5"/>
        <v>361.5507946585175</v>
      </c>
      <c r="DM16" s="28">
        <v>11</v>
      </c>
      <c r="DN16" s="29" t="s">
        <v>10</v>
      </c>
      <c r="DO16" s="78">
        <v>98</v>
      </c>
      <c r="DP16" s="56">
        <v>92</v>
      </c>
      <c r="DQ16" s="125">
        <f t="shared" si="6"/>
        <v>3.915301638034359</v>
      </c>
      <c r="DR16" s="30">
        <f t="shared" si="6"/>
        <v>3.634926906361122</v>
      </c>
      <c r="DS16" s="88">
        <f t="shared" si="21"/>
        <v>6</v>
      </c>
      <c r="DT16" s="13"/>
    </row>
    <row r="17" spans="1:124" s="12" customFormat="1" ht="12" customHeight="1">
      <c r="A17" s="261"/>
      <c r="B17" s="261"/>
      <c r="C17" s="261"/>
      <c r="D17" s="261"/>
      <c r="E17" s="261"/>
      <c r="F17" s="261"/>
      <c r="G17" s="31">
        <v>12</v>
      </c>
      <c r="H17" s="32" t="s">
        <v>11</v>
      </c>
      <c r="I17" s="123">
        <v>235.5</v>
      </c>
      <c r="J17" s="123">
        <v>237.2</v>
      </c>
      <c r="K17" s="126">
        <f t="shared" si="7"/>
        <v>99.28330522765599</v>
      </c>
      <c r="L17" s="31">
        <v>12</v>
      </c>
      <c r="M17" s="29" t="s">
        <v>11</v>
      </c>
      <c r="N17" s="83">
        <v>554</v>
      </c>
      <c r="O17" s="65">
        <v>899</v>
      </c>
      <c r="P17" s="133">
        <v>478</v>
      </c>
      <c r="Q17" s="208">
        <f t="shared" si="8"/>
        <v>86.28158844765343</v>
      </c>
      <c r="R17" s="89">
        <v>823</v>
      </c>
      <c r="S17" s="26">
        <f t="shared" si="9"/>
        <v>91.54616240266964</v>
      </c>
      <c r="T17" s="65">
        <f t="shared" si="17"/>
        <v>-345</v>
      </c>
      <c r="U17" s="56">
        <v>12</v>
      </c>
      <c r="V17" s="32" t="s">
        <v>11</v>
      </c>
      <c r="W17" s="66">
        <v>81124</v>
      </c>
      <c r="X17" s="66">
        <v>81219</v>
      </c>
      <c r="Y17" s="33">
        <f t="shared" si="0"/>
        <v>99.88303229539885</v>
      </c>
      <c r="Z17" s="33">
        <f t="shared" si="1"/>
        <v>34.44755838641189</v>
      </c>
      <c r="AA17" s="33">
        <f t="shared" si="2"/>
        <v>34.240725126475546</v>
      </c>
      <c r="AB17" s="61">
        <v>12</v>
      </c>
      <c r="AC17" s="62" t="s">
        <v>11</v>
      </c>
      <c r="AD17" s="154">
        <v>318</v>
      </c>
      <c r="AE17" s="159">
        <v>163</v>
      </c>
      <c r="AF17" s="159">
        <v>32047</v>
      </c>
      <c r="AG17" s="163">
        <v>3</v>
      </c>
      <c r="AH17" s="159">
        <v>224</v>
      </c>
      <c r="AI17" s="181">
        <v>24227</v>
      </c>
      <c r="AJ17" s="186">
        <v>75.6</v>
      </c>
      <c r="AK17" s="1">
        <v>12</v>
      </c>
      <c r="AL17" s="32" t="s">
        <v>11</v>
      </c>
      <c r="AM17" s="130">
        <v>23879.5</v>
      </c>
      <c r="AN17" s="91">
        <v>9</v>
      </c>
      <c r="AO17" s="52">
        <v>21783.1</v>
      </c>
      <c r="AP17" s="1">
        <v>9</v>
      </c>
      <c r="AQ17" s="33">
        <f t="shared" si="18"/>
        <v>109.62397454907705</v>
      </c>
      <c r="AR17" s="28">
        <v>12</v>
      </c>
      <c r="AS17" s="29" t="s">
        <v>11</v>
      </c>
      <c r="AT17" s="102">
        <v>356</v>
      </c>
      <c r="AU17" s="107">
        <v>100.11693299730591</v>
      </c>
      <c r="AV17" s="112">
        <v>102.31563263874088</v>
      </c>
      <c r="AW17" s="112"/>
      <c r="AX17" s="113"/>
      <c r="AY17" s="28">
        <v>12</v>
      </c>
      <c r="AZ17" s="29" t="s">
        <v>11</v>
      </c>
      <c r="BA17" s="118">
        <v>279.90000000000003</v>
      </c>
      <c r="BB17" s="112"/>
      <c r="BC17" s="112">
        <v>100.15959458740124</v>
      </c>
      <c r="BD17" s="112">
        <v>100.14417325936098</v>
      </c>
      <c r="BE17" s="112">
        <v>200.23160561900744</v>
      </c>
      <c r="BF17" s="112"/>
      <c r="BG17" s="28">
        <v>12</v>
      </c>
      <c r="BH17" s="29" t="s">
        <v>11</v>
      </c>
      <c r="BI17" s="208">
        <v>4300</v>
      </c>
      <c r="BJ17" s="200">
        <v>383</v>
      </c>
      <c r="BK17" s="200">
        <v>908</v>
      </c>
      <c r="BL17" s="209">
        <f t="shared" si="10"/>
        <v>4735.68281938326</v>
      </c>
      <c r="BM17" s="31">
        <v>12</v>
      </c>
      <c r="BN17" s="32" t="s">
        <v>11</v>
      </c>
      <c r="BO17" s="123">
        <v>132494.4</v>
      </c>
      <c r="BP17" s="69">
        <v>114718.3</v>
      </c>
      <c r="BQ17" s="126">
        <f t="shared" si="19"/>
        <v>115.49543534030751</v>
      </c>
      <c r="BR17" s="126">
        <v>17.689627445725005</v>
      </c>
      <c r="BS17" s="123">
        <v>2711.3</v>
      </c>
      <c r="BT17" s="26">
        <v>2378.27</v>
      </c>
      <c r="BU17" s="33">
        <f t="shared" si="20"/>
        <v>114.00303582015499</v>
      </c>
      <c r="BV17" s="31">
        <v>12</v>
      </c>
      <c r="BW17" s="32" t="s">
        <v>11</v>
      </c>
      <c r="BX17" s="148">
        <v>10323</v>
      </c>
      <c r="BY17" s="74">
        <v>10395</v>
      </c>
      <c r="BZ17" s="33">
        <f t="shared" si="11"/>
        <v>99.3073593073593</v>
      </c>
      <c r="CA17" s="168">
        <v>20011.9945</v>
      </c>
      <c r="CB17" s="220">
        <v>1698</v>
      </c>
      <c r="CC17" s="169">
        <v>5550.6</v>
      </c>
      <c r="CD17" s="31">
        <v>12</v>
      </c>
      <c r="CE17" s="32" t="s">
        <v>11</v>
      </c>
      <c r="CF17" s="217">
        <v>614</v>
      </c>
      <c r="CG17" s="220">
        <v>2013</v>
      </c>
      <c r="CH17" s="169">
        <v>2679.2</v>
      </c>
      <c r="CI17" s="220">
        <v>1444</v>
      </c>
      <c r="CJ17" s="220">
        <v>791</v>
      </c>
      <c r="CK17" s="220">
        <v>832</v>
      </c>
      <c r="CL17" s="1">
        <v>12</v>
      </c>
      <c r="CM17" s="63" t="s">
        <v>11</v>
      </c>
      <c r="CN17" s="199">
        <v>0</v>
      </c>
      <c r="CO17" s="199">
        <v>193</v>
      </c>
      <c r="CP17" s="193">
        <f t="shared" si="12"/>
        <v>0</v>
      </c>
      <c r="CQ17" s="204">
        <v>273</v>
      </c>
      <c r="CR17" s="204">
        <v>295</v>
      </c>
      <c r="CS17" s="209">
        <f t="shared" si="13"/>
        <v>92.54237288135593</v>
      </c>
      <c r="CT17" s="31">
        <v>12</v>
      </c>
      <c r="CU17" s="32" t="s">
        <v>11</v>
      </c>
      <c r="CV17" s="99">
        <v>144</v>
      </c>
      <c r="CW17" s="2">
        <v>147</v>
      </c>
      <c r="CX17" s="33">
        <f t="shared" si="14"/>
        <v>97.95918367346938</v>
      </c>
      <c r="CY17" s="99">
        <v>24</v>
      </c>
      <c r="CZ17" s="2">
        <v>23</v>
      </c>
      <c r="DA17" s="33">
        <f t="shared" si="15"/>
        <v>104.34782608695652</v>
      </c>
      <c r="DB17" s="78"/>
      <c r="DC17" s="56"/>
      <c r="DD17" s="33"/>
      <c r="DE17" s="31">
        <v>12</v>
      </c>
      <c r="DF17" s="32" t="s">
        <v>11</v>
      </c>
      <c r="DG17" s="175"/>
      <c r="DH17" s="175">
        <v>2</v>
      </c>
      <c r="DI17" s="148"/>
      <c r="DJ17" s="148"/>
      <c r="DK17" s="99">
        <v>3420</v>
      </c>
      <c r="DL17" s="148">
        <f t="shared" si="5"/>
        <v>421.5768453232089</v>
      </c>
      <c r="DM17" s="31">
        <v>12</v>
      </c>
      <c r="DN17" s="32" t="s">
        <v>11</v>
      </c>
      <c r="DO17" s="78">
        <v>59</v>
      </c>
      <c r="DP17" s="56">
        <v>57</v>
      </c>
      <c r="DQ17" s="126">
        <f t="shared" si="6"/>
        <v>2.505307855626327</v>
      </c>
      <c r="DR17" s="33">
        <f t="shared" si="6"/>
        <v>2.403035413153457</v>
      </c>
      <c r="DS17" s="88">
        <f t="shared" si="21"/>
        <v>2</v>
      </c>
      <c r="DT17" s="13"/>
    </row>
    <row r="18" spans="1:123" s="14" customFormat="1" ht="12.75" customHeight="1">
      <c r="A18" s="261"/>
      <c r="B18" s="261"/>
      <c r="C18" s="261"/>
      <c r="D18" s="261"/>
      <c r="E18" s="261"/>
      <c r="F18" s="261"/>
      <c r="G18" s="242" t="s">
        <v>89</v>
      </c>
      <c r="H18" s="243"/>
      <c r="I18" s="128">
        <f>SUM(I6:I17)</f>
        <v>2491.6</v>
      </c>
      <c r="J18" s="128">
        <f>SUM(J6:J17)</f>
        <v>2486.7999999999997</v>
      </c>
      <c r="K18" s="128">
        <f t="shared" si="7"/>
        <v>100.19301914106482</v>
      </c>
      <c r="L18" s="242" t="s">
        <v>89</v>
      </c>
      <c r="M18" s="243"/>
      <c r="N18" s="67">
        <f>SUM(N6:N17)</f>
        <v>6335</v>
      </c>
      <c r="O18" s="67">
        <f>SUM(O6:O17)</f>
        <v>8143</v>
      </c>
      <c r="P18" s="214">
        <f>SUM(P6:P17)</f>
        <v>5991</v>
      </c>
      <c r="Q18" s="179" t="s">
        <v>12</v>
      </c>
      <c r="R18" s="214">
        <f>SUM(R6:R17)</f>
        <v>8140</v>
      </c>
      <c r="S18" s="70" t="s">
        <v>12</v>
      </c>
      <c r="T18" s="86">
        <f t="shared" si="17"/>
        <v>-2149</v>
      </c>
      <c r="U18" s="242" t="s">
        <v>89</v>
      </c>
      <c r="V18" s="243"/>
      <c r="W18" s="67">
        <f>SUM(W6:W17)</f>
        <v>761079</v>
      </c>
      <c r="X18" s="67">
        <f>SUM(X6:X17)</f>
        <v>760101</v>
      </c>
      <c r="Y18" s="48">
        <f aca="true" t="shared" si="22" ref="Y18:Y62">(W18/X18)*100</f>
        <v>100.1286671113444</v>
      </c>
      <c r="Z18" s="128">
        <f aca="true" t="shared" si="23" ref="Z18:AA36">(W18/(I18*1000))*100</f>
        <v>30.545793867394444</v>
      </c>
      <c r="AA18" s="128">
        <f t="shared" si="23"/>
        <v>30.56542544635677</v>
      </c>
      <c r="AB18" s="242" t="s">
        <v>89</v>
      </c>
      <c r="AC18" s="243"/>
      <c r="AD18" s="145">
        <f aca="true" t="shared" si="24" ref="AD18:AI18">SUM(AD6:AD17)</f>
        <v>7590</v>
      </c>
      <c r="AE18" s="145">
        <f t="shared" si="24"/>
        <v>3836</v>
      </c>
      <c r="AF18" s="145">
        <f t="shared" si="24"/>
        <v>708390</v>
      </c>
      <c r="AG18" s="145">
        <f t="shared" si="24"/>
        <v>733</v>
      </c>
      <c r="AH18" s="145">
        <f t="shared" si="24"/>
        <v>3729</v>
      </c>
      <c r="AI18" s="145">
        <f t="shared" si="24"/>
        <v>380086</v>
      </c>
      <c r="AJ18" s="188" t="s">
        <v>12</v>
      </c>
      <c r="AK18" s="242" t="s">
        <v>89</v>
      </c>
      <c r="AL18" s="243"/>
      <c r="AM18" s="138" t="s">
        <v>87</v>
      </c>
      <c r="AN18" s="139" t="s">
        <v>87</v>
      </c>
      <c r="AO18" s="80" t="s">
        <v>87</v>
      </c>
      <c r="AP18" s="81" t="s">
        <v>87</v>
      </c>
      <c r="AQ18" s="48" t="s">
        <v>87</v>
      </c>
      <c r="AR18" s="244" t="s">
        <v>89</v>
      </c>
      <c r="AS18" s="244"/>
      <c r="AT18" s="105">
        <f>SUM(AT6:AT17)</f>
        <v>2870.4000000000005</v>
      </c>
      <c r="AU18" s="109" t="s">
        <v>87</v>
      </c>
      <c r="AV18" s="109" t="s">
        <v>87</v>
      </c>
      <c r="AW18" s="109" t="s">
        <v>87</v>
      </c>
      <c r="AX18" s="109" t="s">
        <v>87</v>
      </c>
      <c r="AY18" s="244" t="s">
        <v>89</v>
      </c>
      <c r="AZ18" s="244"/>
      <c r="BA18" s="105">
        <f>SUM(BA6:BA17)</f>
        <v>1616.7000000000003</v>
      </c>
      <c r="BB18" s="122" t="s">
        <v>87</v>
      </c>
      <c r="BC18" s="122" t="s">
        <v>87</v>
      </c>
      <c r="BD18" s="122" t="s">
        <v>87</v>
      </c>
      <c r="BE18" s="122" t="s">
        <v>87</v>
      </c>
      <c r="BF18" s="122" t="s">
        <v>87</v>
      </c>
      <c r="BG18" s="240" t="s">
        <v>89</v>
      </c>
      <c r="BH18" s="241"/>
      <c r="BI18" s="211">
        <f>SUM(BI6:BI17)</f>
        <v>31572.7</v>
      </c>
      <c r="BJ18" s="214">
        <f>SUM(BJ6:BJ17)</f>
        <v>4322</v>
      </c>
      <c r="BK18" s="214">
        <f>SUM(BK6:BK17)</f>
        <v>7505</v>
      </c>
      <c r="BL18" s="211">
        <f t="shared" si="10"/>
        <v>4206.88874083944</v>
      </c>
      <c r="BM18" s="242" t="s">
        <v>89</v>
      </c>
      <c r="BN18" s="243"/>
      <c r="BO18" s="128">
        <f>SUM(BO6:BO17)</f>
        <v>613974.2</v>
      </c>
      <c r="BP18" s="48">
        <f>SUM(BP6:BP17)</f>
        <v>567585.8</v>
      </c>
      <c r="BQ18" s="128">
        <f t="shared" si="19"/>
        <v>108.17293174001179</v>
      </c>
      <c r="BR18" s="211">
        <v>8.79337315877332</v>
      </c>
      <c r="BS18" s="179">
        <v>2476</v>
      </c>
      <c r="BT18" s="70">
        <v>2189.15</v>
      </c>
      <c r="BU18" s="48">
        <f t="shared" si="20"/>
        <v>113.10325925587557</v>
      </c>
      <c r="BV18" s="242" t="s">
        <v>89</v>
      </c>
      <c r="BW18" s="243"/>
      <c r="BX18" s="145">
        <f>SUM(BX6:BX17)</f>
        <v>85014</v>
      </c>
      <c r="BY18" s="67">
        <f>SUM(BY6:BY17)</f>
        <v>85936</v>
      </c>
      <c r="BZ18" s="48">
        <f t="shared" si="11"/>
        <v>98.92710854589461</v>
      </c>
      <c r="CA18" s="171">
        <f>SUM(CA6:CA17)</f>
        <v>157849.64110000004</v>
      </c>
      <c r="CB18" s="173">
        <f>SUM(CB6:CB17)</f>
        <v>13705</v>
      </c>
      <c r="CC18" s="171">
        <f>SUM(CC6:CC17)</f>
        <v>45163.6</v>
      </c>
      <c r="CD18" s="240" t="s">
        <v>89</v>
      </c>
      <c r="CE18" s="241"/>
      <c r="CF18" s="214">
        <f aca="true" t="shared" si="25" ref="CF18:CK18">SUM(CF6:CF17)</f>
        <v>5868</v>
      </c>
      <c r="CG18" s="173">
        <f t="shared" si="25"/>
        <v>18486</v>
      </c>
      <c r="CH18" s="171">
        <f t="shared" si="25"/>
        <v>24347.4</v>
      </c>
      <c r="CI18" s="173">
        <f t="shared" si="25"/>
        <v>11853</v>
      </c>
      <c r="CJ18" s="173">
        <f t="shared" si="25"/>
        <v>7446</v>
      </c>
      <c r="CK18" s="173">
        <f t="shared" si="25"/>
        <v>7775</v>
      </c>
      <c r="CL18" s="242" t="s">
        <v>89</v>
      </c>
      <c r="CM18" s="243"/>
      <c r="CN18" s="196">
        <f>SUM(CN6:CN17)</f>
        <v>7484</v>
      </c>
      <c r="CO18" s="196">
        <f>SUM(CO6:CO17)</f>
        <v>7325</v>
      </c>
      <c r="CP18" s="194">
        <f t="shared" si="12"/>
        <v>102.17064846416382</v>
      </c>
      <c r="CQ18" s="214">
        <f>SUM(CQ6:CQ17)</f>
        <v>3752</v>
      </c>
      <c r="CR18" s="214">
        <f>SUM(CR6:CR17)</f>
        <v>4846</v>
      </c>
      <c r="CS18" s="211">
        <f t="shared" si="13"/>
        <v>77.42468014857614</v>
      </c>
      <c r="CT18" s="242" t="s">
        <v>89</v>
      </c>
      <c r="CU18" s="243"/>
      <c r="CV18" s="144">
        <f>SUM(CV6:CV17)</f>
        <v>2948</v>
      </c>
      <c r="CW18" s="77">
        <f>SUM(CW6:CW17)</f>
        <v>2969</v>
      </c>
      <c r="CX18" s="48">
        <f t="shared" si="14"/>
        <v>99.29269114179858</v>
      </c>
      <c r="CY18" s="144">
        <f>SUM(CY6:CY17)</f>
        <v>668</v>
      </c>
      <c r="CZ18" s="77">
        <f>SUM(CZ6:CZ17)</f>
        <v>694</v>
      </c>
      <c r="DA18" s="48">
        <f t="shared" si="15"/>
        <v>96.25360230547551</v>
      </c>
      <c r="DB18" s="144">
        <f>SUM(DB6:DB17)</f>
        <v>298</v>
      </c>
      <c r="DC18" s="77">
        <f>SUM(DC6:DC17)</f>
        <v>306</v>
      </c>
      <c r="DD18" s="48">
        <f t="shared" si="16"/>
        <v>97.38562091503267</v>
      </c>
      <c r="DE18" s="242" t="s">
        <v>89</v>
      </c>
      <c r="DF18" s="243"/>
      <c r="DG18" s="145">
        <f>SUM(DG6:DG17)</f>
        <v>5</v>
      </c>
      <c r="DH18" s="145">
        <f>SUM(DH6:DH17)</f>
        <v>6</v>
      </c>
      <c r="DI18" s="145">
        <f>SUM(DI6:DI17)</f>
        <v>8</v>
      </c>
      <c r="DJ18" s="145">
        <f>SUM(DJ6:DJ17)</f>
        <v>178</v>
      </c>
      <c r="DK18" s="144">
        <f>SUM(DK6:DK17)</f>
        <v>30110</v>
      </c>
      <c r="DL18" s="145">
        <f aca="true" t="shared" si="26" ref="DL18:DL36">(DK18/W18)*10000</f>
        <v>395.62253064399357</v>
      </c>
      <c r="DM18" s="242" t="s">
        <v>89</v>
      </c>
      <c r="DN18" s="243"/>
      <c r="DO18" s="144">
        <f>SUM(DO6:DO17)</f>
        <v>824</v>
      </c>
      <c r="DP18" s="144">
        <f>SUM(DP6:DP17)</f>
        <v>707</v>
      </c>
      <c r="DQ18" s="128">
        <f t="shared" si="6"/>
        <v>3.307111895970461</v>
      </c>
      <c r="DR18" s="48">
        <f t="shared" si="6"/>
        <v>2.843011098600612</v>
      </c>
      <c r="DS18" s="142">
        <f aca="true" t="shared" si="27" ref="DS18:DS62">DO18-DP18</f>
        <v>117</v>
      </c>
    </row>
    <row r="19" spans="1:124" s="12" customFormat="1" ht="12" customHeight="1">
      <c r="A19" s="261"/>
      <c r="B19" s="261"/>
      <c r="C19" s="261"/>
      <c r="D19" s="261"/>
      <c r="E19" s="261"/>
      <c r="F19" s="261"/>
      <c r="G19" s="24">
        <v>1</v>
      </c>
      <c r="H19" s="25" t="s">
        <v>13</v>
      </c>
      <c r="I19" s="123">
        <v>97</v>
      </c>
      <c r="J19" s="123">
        <v>96.8</v>
      </c>
      <c r="K19" s="124">
        <f t="shared" si="7"/>
        <v>100.20661157024793</v>
      </c>
      <c r="L19" s="24">
        <v>1</v>
      </c>
      <c r="M19" s="29" t="s">
        <v>13</v>
      </c>
      <c r="N19" s="65">
        <v>238</v>
      </c>
      <c r="O19" s="65">
        <v>364</v>
      </c>
      <c r="P19" s="89">
        <v>220</v>
      </c>
      <c r="Q19" s="208">
        <f t="shared" si="8"/>
        <v>92.43697478991596</v>
      </c>
      <c r="R19" s="89">
        <v>356</v>
      </c>
      <c r="S19" s="26">
        <f t="shared" si="9"/>
        <v>97.8021978021978</v>
      </c>
      <c r="T19" s="64">
        <f t="shared" si="17"/>
        <v>-136</v>
      </c>
      <c r="U19" s="24">
        <v>1</v>
      </c>
      <c r="V19" s="25" t="s">
        <v>13</v>
      </c>
      <c r="W19" s="64">
        <v>28155</v>
      </c>
      <c r="X19" s="64">
        <v>28054</v>
      </c>
      <c r="Y19" s="27">
        <f t="shared" si="22"/>
        <v>100.36001996150281</v>
      </c>
      <c r="Z19" s="27">
        <f t="shared" si="23"/>
        <v>29.025773195876287</v>
      </c>
      <c r="AA19" s="27">
        <f aca="true" t="shared" si="28" ref="AA19:AA36">(X19/(J19*1000))*100</f>
        <v>28.981404958677686</v>
      </c>
      <c r="AB19" s="58">
        <v>1</v>
      </c>
      <c r="AC19" s="59" t="s">
        <v>13</v>
      </c>
      <c r="AD19" s="155">
        <v>440</v>
      </c>
      <c r="AE19" s="159">
        <v>199</v>
      </c>
      <c r="AF19" s="159">
        <v>13117</v>
      </c>
      <c r="AG19" s="163">
        <v>152</v>
      </c>
      <c r="AH19" s="159">
        <v>308</v>
      </c>
      <c r="AI19" s="181">
        <v>9974</v>
      </c>
      <c r="AJ19" s="186">
        <v>76</v>
      </c>
      <c r="AK19" s="53">
        <v>1</v>
      </c>
      <c r="AL19" s="25" t="s">
        <v>13</v>
      </c>
      <c r="AM19" s="131">
        <v>24182.1</v>
      </c>
      <c r="AN19" s="98">
        <v>6</v>
      </c>
      <c r="AO19" s="79">
        <v>20393.5</v>
      </c>
      <c r="AP19" s="53">
        <v>10</v>
      </c>
      <c r="AQ19" s="27">
        <f t="shared" si="18"/>
        <v>118.57748792507417</v>
      </c>
      <c r="AR19" s="28">
        <v>1</v>
      </c>
      <c r="AS19" s="29" t="s">
        <v>13</v>
      </c>
      <c r="AT19" s="102">
        <v>214.5</v>
      </c>
      <c r="AU19" s="107">
        <v>100.00032283599826</v>
      </c>
      <c r="AV19" s="112">
        <v>100.00673361031514</v>
      </c>
      <c r="AW19" s="112">
        <v>100.0042909463556</v>
      </c>
      <c r="AX19" s="113"/>
      <c r="AY19" s="28">
        <v>1</v>
      </c>
      <c r="AZ19" s="29" t="s">
        <v>13</v>
      </c>
      <c r="BA19" s="118">
        <v>49.400000000000006</v>
      </c>
      <c r="BB19" s="112"/>
      <c r="BC19" s="112">
        <v>100.07380676002391</v>
      </c>
      <c r="BD19" s="112">
        <v>100.01205736509876</v>
      </c>
      <c r="BE19" s="112">
        <v>200.1600270582029</v>
      </c>
      <c r="BF19" s="112">
        <v>100.02123344203847</v>
      </c>
      <c r="BG19" s="28">
        <v>1</v>
      </c>
      <c r="BH19" s="29" t="s">
        <v>13</v>
      </c>
      <c r="BI19" s="208">
        <v>2350</v>
      </c>
      <c r="BJ19" s="200">
        <v>330</v>
      </c>
      <c r="BK19" s="200">
        <v>436</v>
      </c>
      <c r="BL19" s="209">
        <f t="shared" si="10"/>
        <v>5389.908256880734</v>
      </c>
      <c r="BM19" s="24">
        <v>1</v>
      </c>
      <c r="BN19" s="25" t="s">
        <v>13</v>
      </c>
      <c r="BO19" s="178">
        <v>3246.4</v>
      </c>
      <c r="BP19" s="68">
        <v>3614.7</v>
      </c>
      <c r="BQ19" s="124">
        <f t="shared" si="19"/>
        <v>89.8110493263618</v>
      </c>
      <c r="BR19" s="208">
        <v>1.5627959840878953</v>
      </c>
      <c r="BS19" s="123">
        <v>2345.51</v>
      </c>
      <c r="BT19" s="26">
        <v>2139.26</v>
      </c>
      <c r="BU19" s="27">
        <f t="shared" si="20"/>
        <v>109.64118433476997</v>
      </c>
      <c r="BV19" s="24">
        <v>1</v>
      </c>
      <c r="BW19" s="25" t="s">
        <v>13</v>
      </c>
      <c r="BX19" s="146">
        <v>5269</v>
      </c>
      <c r="BY19" s="72">
        <v>5533</v>
      </c>
      <c r="BZ19" s="27">
        <f t="shared" si="11"/>
        <v>95.2286282306163</v>
      </c>
      <c r="CA19" s="167">
        <v>10967.636</v>
      </c>
      <c r="CB19" s="218">
        <v>961</v>
      </c>
      <c r="CC19" s="167">
        <v>3145</v>
      </c>
      <c r="CD19" s="24">
        <v>1</v>
      </c>
      <c r="CE19" s="25" t="s">
        <v>13</v>
      </c>
      <c r="CF19" s="215">
        <v>393</v>
      </c>
      <c r="CG19" s="218">
        <v>1267</v>
      </c>
      <c r="CH19" s="167">
        <v>1704</v>
      </c>
      <c r="CI19" s="218">
        <v>976</v>
      </c>
      <c r="CJ19" s="218">
        <v>591</v>
      </c>
      <c r="CK19" s="218">
        <v>633</v>
      </c>
      <c r="CL19" s="53">
        <v>1</v>
      </c>
      <c r="CM19" s="63" t="s">
        <v>13</v>
      </c>
      <c r="CN19" s="197">
        <v>0</v>
      </c>
      <c r="CO19" s="197">
        <v>40</v>
      </c>
      <c r="CP19" s="193">
        <f t="shared" si="12"/>
        <v>0</v>
      </c>
      <c r="CQ19" s="215">
        <v>47</v>
      </c>
      <c r="CR19" s="215">
        <v>26</v>
      </c>
      <c r="CS19" s="209">
        <f t="shared" si="13"/>
        <v>180.76923076923077</v>
      </c>
      <c r="CT19" s="24">
        <v>1</v>
      </c>
      <c r="CU19" s="25" t="s">
        <v>13</v>
      </c>
      <c r="CV19" s="151">
        <v>275</v>
      </c>
      <c r="CW19" s="71">
        <v>275</v>
      </c>
      <c r="CX19" s="27">
        <f t="shared" si="14"/>
        <v>100</v>
      </c>
      <c r="CY19" s="151">
        <v>58</v>
      </c>
      <c r="CZ19" s="71">
        <v>60</v>
      </c>
      <c r="DA19" s="27">
        <f t="shared" si="15"/>
        <v>96.66666666666667</v>
      </c>
      <c r="DB19" s="78">
        <v>45</v>
      </c>
      <c r="DC19" s="56">
        <v>50</v>
      </c>
      <c r="DD19" s="27">
        <f t="shared" si="16"/>
        <v>90</v>
      </c>
      <c r="DE19" s="24">
        <v>1</v>
      </c>
      <c r="DF19" s="25" t="s">
        <v>13</v>
      </c>
      <c r="DG19" s="176"/>
      <c r="DH19" s="176">
        <v>2</v>
      </c>
      <c r="DI19" s="146">
        <v>2</v>
      </c>
      <c r="DJ19" s="146">
        <v>50</v>
      </c>
      <c r="DK19" s="151">
        <v>1230</v>
      </c>
      <c r="DL19" s="146">
        <f t="shared" si="26"/>
        <v>436.86734150239744</v>
      </c>
      <c r="DM19" s="24">
        <v>1</v>
      </c>
      <c r="DN19" s="25" t="s">
        <v>13</v>
      </c>
      <c r="DO19" s="78">
        <v>30</v>
      </c>
      <c r="DP19" s="56">
        <v>9</v>
      </c>
      <c r="DQ19" s="124">
        <f t="shared" si="6"/>
        <v>3.092783505154639</v>
      </c>
      <c r="DR19" s="27">
        <f t="shared" si="6"/>
        <v>0.9297520661157024</v>
      </c>
      <c r="DS19" s="88">
        <f t="shared" si="27"/>
        <v>21</v>
      </c>
      <c r="DT19" s="13"/>
    </row>
    <row r="20" spans="1:124" s="12" customFormat="1" ht="12" customHeight="1">
      <c r="A20" s="261"/>
      <c r="B20" s="261"/>
      <c r="C20" s="261"/>
      <c r="D20" s="261"/>
      <c r="E20" s="261"/>
      <c r="F20" s="261"/>
      <c r="G20" s="28">
        <v>2</v>
      </c>
      <c r="H20" s="29" t="s">
        <v>14</v>
      </c>
      <c r="I20" s="123">
        <v>113.3</v>
      </c>
      <c r="J20" s="123">
        <v>110.5</v>
      </c>
      <c r="K20" s="125">
        <f t="shared" si="7"/>
        <v>102.5339366515837</v>
      </c>
      <c r="L20" s="28">
        <v>2</v>
      </c>
      <c r="M20" s="29" t="s">
        <v>14</v>
      </c>
      <c r="N20" s="65">
        <v>315</v>
      </c>
      <c r="O20" s="65">
        <v>288</v>
      </c>
      <c r="P20" s="89">
        <v>290</v>
      </c>
      <c r="Q20" s="208">
        <f t="shared" si="8"/>
        <v>92.06349206349206</v>
      </c>
      <c r="R20" s="89">
        <v>322</v>
      </c>
      <c r="S20" s="26">
        <f t="shared" si="9"/>
        <v>111.80555555555556</v>
      </c>
      <c r="T20" s="87">
        <f>+P20-R20</f>
        <v>-32</v>
      </c>
      <c r="U20" s="28">
        <v>2</v>
      </c>
      <c r="V20" s="29" t="s">
        <v>14</v>
      </c>
      <c r="W20" s="65">
        <v>25550</v>
      </c>
      <c r="X20" s="65">
        <v>25184</v>
      </c>
      <c r="Y20" s="30">
        <f t="shared" si="22"/>
        <v>101.45330368487929</v>
      </c>
      <c r="Z20" s="30">
        <f t="shared" si="23"/>
        <v>22.550750220653136</v>
      </c>
      <c r="AA20" s="30">
        <f t="shared" si="28"/>
        <v>22.790950226244345</v>
      </c>
      <c r="AB20" s="60">
        <v>2</v>
      </c>
      <c r="AC20" s="57" t="s">
        <v>14</v>
      </c>
      <c r="AD20" s="155">
        <v>447</v>
      </c>
      <c r="AE20" s="159">
        <v>210</v>
      </c>
      <c r="AF20" s="159">
        <v>29245</v>
      </c>
      <c r="AG20" s="163">
        <v>25</v>
      </c>
      <c r="AH20" s="159">
        <v>314</v>
      </c>
      <c r="AI20" s="181">
        <v>22884</v>
      </c>
      <c r="AJ20" s="186">
        <v>78</v>
      </c>
      <c r="AK20" s="3">
        <v>2</v>
      </c>
      <c r="AL20" s="29" t="s">
        <v>14</v>
      </c>
      <c r="AM20" s="132">
        <v>28685.9</v>
      </c>
      <c r="AN20" s="92">
        <v>1</v>
      </c>
      <c r="AO20" s="75">
        <v>26182.2</v>
      </c>
      <c r="AP20" s="3">
        <v>1</v>
      </c>
      <c r="AQ20" s="30">
        <f t="shared" si="18"/>
        <v>109.56260360091972</v>
      </c>
      <c r="AR20" s="28">
        <v>2</v>
      </c>
      <c r="AS20" s="29" t="s">
        <v>14</v>
      </c>
      <c r="AT20" s="102">
        <v>204.9</v>
      </c>
      <c r="AU20" s="107">
        <v>100.0628871562721</v>
      </c>
      <c r="AV20" s="112">
        <v>101.03625383685355</v>
      </c>
      <c r="AW20" s="112" t="s">
        <v>87</v>
      </c>
      <c r="AX20" s="113"/>
      <c r="AY20" s="28">
        <v>2</v>
      </c>
      <c r="AZ20" s="29" t="s">
        <v>14</v>
      </c>
      <c r="BA20" s="118">
        <v>1</v>
      </c>
      <c r="BB20" s="112"/>
      <c r="BC20" s="112">
        <v>104.87577710300545</v>
      </c>
      <c r="BD20" s="112"/>
      <c r="BE20" s="112"/>
      <c r="BF20" s="112"/>
      <c r="BG20" s="28">
        <v>2</v>
      </c>
      <c r="BH20" s="29" t="s">
        <v>14</v>
      </c>
      <c r="BI20" s="208">
        <v>980</v>
      </c>
      <c r="BJ20" s="200">
        <v>86</v>
      </c>
      <c r="BK20" s="200">
        <v>212</v>
      </c>
      <c r="BL20" s="209">
        <f t="shared" si="10"/>
        <v>4622.641509433963</v>
      </c>
      <c r="BM20" s="28">
        <v>2</v>
      </c>
      <c r="BN20" s="29" t="s">
        <v>14</v>
      </c>
      <c r="BO20" s="123">
        <v>11600</v>
      </c>
      <c r="BP20" s="69">
        <v>11359.5</v>
      </c>
      <c r="BQ20" s="125">
        <f t="shared" si="19"/>
        <v>102.11717065011665</v>
      </c>
      <c r="BR20" s="208">
        <v>4.860496667256533</v>
      </c>
      <c r="BS20" s="123">
        <v>2371.09</v>
      </c>
      <c r="BT20" s="26">
        <v>2300.91</v>
      </c>
      <c r="BU20" s="30">
        <f t="shared" si="20"/>
        <v>103.05009757009185</v>
      </c>
      <c r="BV20" s="28">
        <v>2</v>
      </c>
      <c r="BW20" s="29" t="s">
        <v>14</v>
      </c>
      <c r="BX20" s="147">
        <v>4702</v>
      </c>
      <c r="BY20" s="73">
        <v>4806</v>
      </c>
      <c r="BZ20" s="30">
        <f t="shared" si="11"/>
        <v>97.83603828547649</v>
      </c>
      <c r="CA20" s="168">
        <v>9635.806</v>
      </c>
      <c r="CB20" s="219">
        <v>772</v>
      </c>
      <c r="CC20" s="168">
        <v>2595.5</v>
      </c>
      <c r="CD20" s="28">
        <v>2</v>
      </c>
      <c r="CE20" s="29" t="s">
        <v>14</v>
      </c>
      <c r="CF20" s="216">
        <v>317</v>
      </c>
      <c r="CG20" s="219">
        <v>1003</v>
      </c>
      <c r="CH20" s="168">
        <v>1427.2</v>
      </c>
      <c r="CI20" s="219">
        <v>789</v>
      </c>
      <c r="CJ20" s="219">
        <v>496</v>
      </c>
      <c r="CK20" s="219">
        <v>512</v>
      </c>
      <c r="CL20" s="3">
        <v>2</v>
      </c>
      <c r="CM20" s="63" t="s">
        <v>14</v>
      </c>
      <c r="CN20" s="198">
        <v>0</v>
      </c>
      <c r="CO20" s="198">
        <v>0</v>
      </c>
      <c r="CP20" s="193" t="s">
        <v>87</v>
      </c>
      <c r="CQ20" s="216">
        <v>92</v>
      </c>
      <c r="CR20" s="216">
        <v>182</v>
      </c>
      <c r="CS20" s="209">
        <f t="shared" si="13"/>
        <v>50.54945054945055</v>
      </c>
      <c r="CT20" s="28">
        <v>2</v>
      </c>
      <c r="CU20" s="29" t="s">
        <v>14</v>
      </c>
      <c r="CV20" s="78">
        <v>201</v>
      </c>
      <c r="CW20" s="56">
        <v>218</v>
      </c>
      <c r="CX20" s="30">
        <f t="shared" si="14"/>
        <v>92.20183486238533</v>
      </c>
      <c r="CY20" s="78">
        <v>27</v>
      </c>
      <c r="CZ20" s="56">
        <v>29</v>
      </c>
      <c r="DA20" s="30">
        <f t="shared" si="15"/>
        <v>93.10344827586206</v>
      </c>
      <c r="DB20" s="227"/>
      <c r="DC20" s="49"/>
      <c r="DD20" s="30"/>
      <c r="DE20" s="28">
        <v>2</v>
      </c>
      <c r="DF20" s="29" t="s">
        <v>14</v>
      </c>
      <c r="DG20" s="174"/>
      <c r="DH20" s="174">
        <v>5</v>
      </c>
      <c r="DI20" s="147"/>
      <c r="DJ20" s="147"/>
      <c r="DK20" s="78">
        <v>1470</v>
      </c>
      <c r="DL20" s="147">
        <f t="shared" si="26"/>
        <v>575.3424657534247</v>
      </c>
      <c r="DM20" s="28">
        <v>2</v>
      </c>
      <c r="DN20" s="29" t="s">
        <v>14</v>
      </c>
      <c r="DO20" s="78">
        <v>25</v>
      </c>
      <c r="DP20" s="56">
        <v>21</v>
      </c>
      <c r="DQ20" s="125">
        <f t="shared" si="6"/>
        <v>2.206531332744925</v>
      </c>
      <c r="DR20" s="30">
        <f t="shared" si="6"/>
        <v>1.9004524886877827</v>
      </c>
      <c r="DS20" s="88">
        <f t="shared" si="27"/>
        <v>4</v>
      </c>
      <c r="DT20" s="15"/>
    </row>
    <row r="21" spans="1:124" s="12" customFormat="1" ht="12" customHeight="1">
      <c r="A21" s="261"/>
      <c r="B21" s="261"/>
      <c r="C21" s="261"/>
      <c r="D21" s="261"/>
      <c r="E21" s="261"/>
      <c r="F21" s="261"/>
      <c r="G21" s="28">
        <v>3</v>
      </c>
      <c r="H21" s="29" t="s">
        <v>15</v>
      </c>
      <c r="I21" s="123">
        <v>34.7</v>
      </c>
      <c r="J21" s="123">
        <v>34.6</v>
      </c>
      <c r="K21" s="125">
        <f t="shared" si="7"/>
        <v>100.28901734104048</v>
      </c>
      <c r="L21" s="28">
        <v>3</v>
      </c>
      <c r="M21" s="29" t="s">
        <v>15</v>
      </c>
      <c r="N21" s="65">
        <v>101</v>
      </c>
      <c r="O21" s="65">
        <v>139</v>
      </c>
      <c r="P21" s="89">
        <v>100</v>
      </c>
      <c r="Q21" s="208">
        <f t="shared" si="8"/>
        <v>99.00990099009901</v>
      </c>
      <c r="R21" s="89">
        <v>131</v>
      </c>
      <c r="S21" s="26">
        <f t="shared" si="9"/>
        <v>94.24460431654676</v>
      </c>
      <c r="T21" s="65">
        <f t="shared" si="17"/>
        <v>-31</v>
      </c>
      <c r="U21" s="28">
        <v>3</v>
      </c>
      <c r="V21" s="29" t="s">
        <v>15</v>
      </c>
      <c r="W21" s="65">
        <v>10983</v>
      </c>
      <c r="X21" s="65">
        <v>10992</v>
      </c>
      <c r="Y21" s="30">
        <f t="shared" si="22"/>
        <v>99.91812227074236</v>
      </c>
      <c r="Z21" s="30">
        <f t="shared" si="23"/>
        <v>31.65129682997118</v>
      </c>
      <c r="AA21" s="30">
        <f t="shared" si="28"/>
        <v>31.76878612716763</v>
      </c>
      <c r="AB21" s="60">
        <v>3</v>
      </c>
      <c r="AC21" s="57" t="s">
        <v>15</v>
      </c>
      <c r="AD21" s="155">
        <v>127</v>
      </c>
      <c r="AE21" s="162">
        <v>60</v>
      </c>
      <c r="AF21" s="163">
        <v>4202</v>
      </c>
      <c r="AG21" s="163">
        <v>47</v>
      </c>
      <c r="AH21" s="162">
        <v>80</v>
      </c>
      <c r="AI21" s="184">
        <v>2630</v>
      </c>
      <c r="AJ21" s="186">
        <v>63</v>
      </c>
      <c r="AK21" s="3">
        <v>3</v>
      </c>
      <c r="AL21" s="29" t="s">
        <v>15</v>
      </c>
      <c r="AM21" s="132">
        <v>21256.2</v>
      </c>
      <c r="AN21" s="92">
        <v>26</v>
      </c>
      <c r="AO21" s="75">
        <v>18550.8</v>
      </c>
      <c r="AP21" s="3">
        <v>23</v>
      </c>
      <c r="AQ21" s="30">
        <f t="shared" si="18"/>
        <v>114.58373762856588</v>
      </c>
      <c r="AR21" s="28">
        <v>3</v>
      </c>
      <c r="AS21" s="29" t="s">
        <v>15</v>
      </c>
      <c r="AT21" s="102">
        <v>147.6</v>
      </c>
      <c r="AU21" s="107">
        <v>100.00050294196863</v>
      </c>
      <c r="AV21" s="112">
        <v>100.0042909463556</v>
      </c>
      <c r="AW21" s="112">
        <v>100.00113583874118</v>
      </c>
      <c r="AX21" s="113"/>
      <c r="AY21" s="28">
        <v>3</v>
      </c>
      <c r="AZ21" s="29" t="s">
        <v>15</v>
      </c>
      <c r="BA21" s="118">
        <v>14.7</v>
      </c>
      <c r="BB21" s="112"/>
      <c r="BC21" s="112">
        <v>100.29530322514357</v>
      </c>
      <c r="BD21" s="112"/>
      <c r="BE21" s="112"/>
      <c r="BF21" s="112">
        <v>100.10913759938833</v>
      </c>
      <c r="BG21" s="28">
        <v>3</v>
      </c>
      <c r="BH21" s="29" t="s">
        <v>15</v>
      </c>
      <c r="BI21" s="208">
        <v>1200</v>
      </c>
      <c r="BJ21" s="200">
        <v>170</v>
      </c>
      <c r="BK21" s="200">
        <v>199</v>
      </c>
      <c r="BL21" s="209">
        <f t="shared" si="10"/>
        <v>6030.150753768844</v>
      </c>
      <c r="BM21" s="28">
        <v>3</v>
      </c>
      <c r="BN21" s="29" t="s">
        <v>15</v>
      </c>
      <c r="BO21" s="123">
        <v>6219.5</v>
      </c>
      <c r="BP21" s="69">
        <v>7684.7</v>
      </c>
      <c r="BQ21" s="125">
        <f t="shared" si="19"/>
        <v>80.93354327429829</v>
      </c>
      <c r="BR21" s="208">
        <v>8.687051842083573</v>
      </c>
      <c r="BS21" s="123">
        <v>1981.5</v>
      </c>
      <c r="BT21" s="26">
        <v>2172.56</v>
      </c>
      <c r="BU21" s="30">
        <f t="shared" si="20"/>
        <v>91.20576646905035</v>
      </c>
      <c r="BV21" s="28">
        <v>3</v>
      </c>
      <c r="BW21" s="29" t="s">
        <v>15</v>
      </c>
      <c r="BX21" s="147">
        <v>2994</v>
      </c>
      <c r="BY21" s="73">
        <v>2539</v>
      </c>
      <c r="BZ21" s="30">
        <f t="shared" si="11"/>
        <v>117.9204411185506</v>
      </c>
      <c r="CA21" s="168">
        <v>5701.841</v>
      </c>
      <c r="CB21" s="219">
        <v>470</v>
      </c>
      <c r="CC21" s="168">
        <v>1495.2</v>
      </c>
      <c r="CD21" s="28">
        <v>3</v>
      </c>
      <c r="CE21" s="29" t="s">
        <v>15</v>
      </c>
      <c r="CF21" s="216">
        <v>309</v>
      </c>
      <c r="CG21" s="219">
        <v>991</v>
      </c>
      <c r="CH21" s="168">
        <v>1302.1</v>
      </c>
      <c r="CI21" s="219">
        <v>572</v>
      </c>
      <c r="CJ21" s="219">
        <v>309</v>
      </c>
      <c r="CK21" s="219">
        <v>323</v>
      </c>
      <c r="CL21" s="3">
        <v>3</v>
      </c>
      <c r="CM21" s="63" t="s">
        <v>15</v>
      </c>
      <c r="CN21" s="198">
        <v>0</v>
      </c>
      <c r="CO21" s="198">
        <v>160</v>
      </c>
      <c r="CP21" s="193">
        <f t="shared" si="12"/>
        <v>0</v>
      </c>
      <c r="CQ21" s="216">
        <v>70</v>
      </c>
      <c r="CR21" s="216">
        <v>43</v>
      </c>
      <c r="CS21" s="209" t="s">
        <v>87</v>
      </c>
      <c r="CT21" s="28">
        <v>3</v>
      </c>
      <c r="CU21" s="29" t="s">
        <v>15</v>
      </c>
      <c r="CV21" s="78">
        <v>90</v>
      </c>
      <c r="CW21" s="56">
        <v>89</v>
      </c>
      <c r="CX21" s="30">
        <f t="shared" si="14"/>
        <v>101.12359550561798</v>
      </c>
      <c r="CY21" s="78">
        <v>31</v>
      </c>
      <c r="CZ21" s="56">
        <v>30</v>
      </c>
      <c r="DA21" s="30">
        <f t="shared" si="15"/>
        <v>103.33333333333334</v>
      </c>
      <c r="DB21" s="78">
        <v>28</v>
      </c>
      <c r="DC21" s="56">
        <v>25</v>
      </c>
      <c r="DD21" s="30">
        <f t="shared" si="16"/>
        <v>112.00000000000001</v>
      </c>
      <c r="DE21" s="28">
        <v>3</v>
      </c>
      <c r="DF21" s="29" t="s">
        <v>15</v>
      </c>
      <c r="DG21" s="174"/>
      <c r="DH21" s="174">
        <v>1</v>
      </c>
      <c r="DI21" s="147">
        <v>2</v>
      </c>
      <c r="DJ21" s="147">
        <v>40</v>
      </c>
      <c r="DK21" s="78">
        <v>720</v>
      </c>
      <c r="DL21" s="147">
        <f t="shared" si="26"/>
        <v>655.5585905490303</v>
      </c>
      <c r="DM21" s="28">
        <v>3</v>
      </c>
      <c r="DN21" s="29" t="s">
        <v>15</v>
      </c>
      <c r="DO21" s="78">
        <v>10</v>
      </c>
      <c r="DP21" s="56">
        <v>13</v>
      </c>
      <c r="DQ21" s="125">
        <f t="shared" si="6"/>
        <v>2.881844380403458</v>
      </c>
      <c r="DR21" s="30">
        <f t="shared" si="6"/>
        <v>3.757225433526011</v>
      </c>
      <c r="DS21" s="72">
        <f t="shared" si="27"/>
        <v>-3</v>
      </c>
      <c r="DT21" s="15"/>
    </row>
    <row r="22" spans="1:124" s="12" customFormat="1" ht="12" customHeight="1">
      <c r="A22" s="261"/>
      <c r="B22" s="261"/>
      <c r="C22" s="261"/>
      <c r="D22" s="261"/>
      <c r="E22" s="261"/>
      <c r="F22" s="261"/>
      <c r="G22" s="28">
        <v>4</v>
      </c>
      <c r="H22" s="29" t="s">
        <v>55</v>
      </c>
      <c r="I22" s="123">
        <v>93.3</v>
      </c>
      <c r="J22" s="123">
        <v>94.3</v>
      </c>
      <c r="K22" s="125">
        <f t="shared" si="7"/>
        <v>98.93955461293743</v>
      </c>
      <c r="L22" s="28">
        <v>4</v>
      </c>
      <c r="M22" s="29" t="s">
        <v>55</v>
      </c>
      <c r="N22" s="65">
        <v>224</v>
      </c>
      <c r="O22" s="65">
        <v>410</v>
      </c>
      <c r="P22" s="89">
        <v>199</v>
      </c>
      <c r="Q22" s="208">
        <f t="shared" si="8"/>
        <v>88.83928571428571</v>
      </c>
      <c r="R22" s="89">
        <v>426</v>
      </c>
      <c r="S22" s="26">
        <f t="shared" si="9"/>
        <v>103.90243902439025</v>
      </c>
      <c r="T22" s="65">
        <f t="shared" si="17"/>
        <v>-227</v>
      </c>
      <c r="U22" s="28">
        <v>4</v>
      </c>
      <c r="V22" s="29" t="s">
        <v>55</v>
      </c>
      <c r="W22" s="65">
        <v>37779</v>
      </c>
      <c r="X22" s="65">
        <v>38229</v>
      </c>
      <c r="Y22" s="30">
        <f t="shared" si="22"/>
        <v>98.82288315153419</v>
      </c>
      <c r="Z22" s="30">
        <f t="shared" si="23"/>
        <v>40.49196141479099</v>
      </c>
      <c r="AA22" s="30">
        <f t="shared" si="28"/>
        <v>40.539766702014845</v>
      </c>
      <c r="AB22" s="60">
        <v>4</v>
      </c>
      <c r="AC22" s="57" t="s">
        <v>55</v>
      </c>
      <c r="AD22" s="155">
        <v>257</v>
      </c>
      <c r="AE22" s="161">
        <v>159</v>
      </c>
      <c r="AF22" s="159">
        <v>17736</v>
      </c>
      <c r="AG22" s="163">
        <v>212</v>
      </c>
      <c r="AH22" s="161">
        <v>195</v>
      </c>
      <c r="AI22" s="183">
        <v>12475</v>
      </c>
      <c r="AJ22" s="186">
        <v>70</v>
      </c>
      <c r="AK22" s="3">
        <v>4</v>
      </c>
      <c r="AL22" s="29" t="s">
        <v>55</v>
      </c>
      <c r="AM22" s="132">
        <v>23098.1</v>
      </c>
      <c r="AN22" s="92">
        <v>12</v>
      </c>
      <c r="AO22" s="75">
        <v>20365.9</v>
      </c>
      <c r="AP22" s="3">
        <v>11</v>
      </c>
      <c r="AQ22" s="30">
        <f t="shared" si="18"/>
        <v>113.41556228794207</v>
      </c>
      <c r="AR22" s="28">
        <v>4</v>
      </c>
      <c r="AS22" s="29" t="s">
        <v>55</v>
      </c>
      <c r="AT22" s="102">
        <v>476.40000000000003</v>
      </c>
      <c r="AU22" s="107">
        <v>101.30800242607936</v>
      </c>
      <c r="AV22" s="112">
        <v>100.23145869459316</v>
      </c>
      <c r="AW22" s="112">
        <v>100.00288867630474</v>
      </c>
      <c r="AX22" s="113"/>
      <c r="AY22" s="28">
        <v>4</v>
      </c>
      <c r="AZ22" s="29" t="s">
        <v>55</v>
      </c>
      <c r="BA22" s="118">
        <v>72.5</v>
      </c>
      <c r="BB22" s="112"/>
      <c r="BC22" s="112">
        <v>101.15380769597235</v>
      </c>
      <c r="BD22" s="112">
        <v>101.19792160406527</v>
      </c>
      <c r="BE22" s="112">
        <v>200.1600270582029</v>
      </c>
      <c r="BF22" s="112">
        <v>100.14682757270073</v>
      </c>
      <c r="BG22" s="28">
        <v>4</v>
      </c>
      <c r="BH22" s="29" t="s">
        <v>55</v>
      </c>
      <c r="BI22" s="208">
        <v>4300</v>
      </c>
      <c r="BJ22" s="200">
        <v>490</v>
      </c>
      <c r="BK22" s="200">
        <v>545</v>
      </c>
      <c r="BL22" s="209">
        <f t="shared" si="10"/>
        <v>7889.908256880734</v>
      </c>
      <c r="BM22" s="28">
        <v>4</v>
      </c>
      <c r="BN22" s="29" t="s">
        <v>55</v>
      </c>
      <c r="BO22" s="123">
        <v>29386.3</v>
      </c>
      <c r="BP22" s="69">
        <v>31907.4</v>
      </c>
      <c r="BQ22" s="125">
        <f t="shared" si="19"/>
        <v>92.098698107649</v>
      </c>
      <c r="BR22" s="208">
        <v>12.349397590361445</v>
      </c>
      <c r="BS22" s="123">
        <v>1965.82</v>
      </c>
      <c r="BT22" s="26">
        <v>2005.02</v>
      </c>
      <c r="BU22" s="30">
        <f t="shared" si="20"/>
        <v>98.04490728272037</v>
      </c>
      <c r="BV22" s="28">
        <v>4</v>
      </c>
      <c r="BW22" s="29" t="s">
        <v>55</v>
      </c>
      <c r="BX22" s="147">
        <v>6280</v>
      </c>
      <c r="BY22" s="73">
        <v>6425</v>
      </c>
      <c r="BZ22" s="30">
        <f t="shared" si="11"/>
        <v>97.7431906614786</v>
      </c>
      <c r="CA22" s="168">
        <v>11392.545</v>
      </c>
      <c r="CB22" s="219">
        <v>870</v>
      </c>
      <c r="CC22" s="168">
        <v>2676.8</v>
      </c>
      <c r="CD22" s="28">
        <v>4</v>
      </c>
      <c r="CE22" s="29" t="s">
        <v>55</v>
      </c>
      <c r="CF22" s="216">
        <v>398</v>
      </c>
      <c r="CG22" s="219">
        <v>1249</v>
      </c>
      <c r="CH22" s="168">
        <v>1650.7</v>
      </c>
      <c r="CI22" s="219">
        <v>790</v>
      </c>
      <c r="CJ22" s="219">
        <v>490</v>
      </c>
      <c r="CK22" s="219">
        <v>519</v>
      </c>
      <c r="CL22" s="3">
        <v>4</v>
      </c>
      <c r="CM22" s="63" t="s">
        <v>55</v>
      </c>
      <c r="CN22" s="198">
        <v>0</v>
      </c>
      <c r="CO22" s="198">
        <v>1130</v>
      </c>
      <c r="CP22" s="193">
        <f t="shared" si="12"/>
        <v>0</v>
      </c>
      <c r="CQ22" s="216">
        <v>13</v>
      </c>
      <c r="CR22" s="216">
        <v>79</v>
      </c>
      <c r="CS22" s="209">
        <f t="shared" si="13"/>
        <v>16.455696202531644</v>
      </c>
      <c r="CT22" s="28">
        <v>4</v>
      </c>
      <c r="CU22" s="29" t="s">
        <v>55</v>
      </c>
      <c r="CV22" s="78">
        <v>369</v>
      </c>
      <c r="CW22" s="56">
        <v>276</v>
      </c>
      <c r="CX22" s="30">
        <f t="shared" si="14"/>
        <v>133.69565217391303</v>
      </c>
      <c r="CY22" s="78">
        <v>52</v>
      </c>
      <c r="CZ22" s="56">
        <v>46</v>
      </c>
      <c r="DA22" s="30">
        <f t="shared" si="15"/>
        <v>113.04347826086956</v>
      </c>
      <c r="DB22" s="78">
        <v>48</v>
      </c>
      <c r="DC22" s="56">
        <v>47</v>
      </c>
      <c r="DD22" s="30">
        <f t="shared" si="16"/>
        <v>102.12765957446808</v>
      </c>
      <c r="DE22" s="28">
        <v>4</v>
      </c>
      <c r="DF22" s="29" t="s">
        <v>55</v>
      </c>
      <c r="DG22" s="174">
        <v>5</v>
      </c>
      <c r="DH22" s="174">
        <v>1</v>
      </c>
      <c r="DI22" s="147">
        <v>4</v>
      </c>
      <c r="DJ22" s="147">
        <v>125</v>
      </c>
      <c r="DK22" s="78">
        <v>2698</v>
      </c>
      <c r="DL22" s="147">
        <f t="shared" si="26"/>
        <v>714.1533656264063</v>
      </c>
      <c r="DM22" s="28">
        <v>4</v>
      </c>
      <c r="DN22" s="29" t="s">
        <v>55</v>
      </c>
      <c r="DO22" s="78">
        <v>35</v>
      </c>
      <c r="DP22" s="56">
        <v>23</v>
      </c>
      <c r="DQ22" s="125">
        <f t="shared" si="6"/>
        <v>3.7513397642015005</v>
      </c>
      <c r="DR22" s="30">
        <f t="shared" si="6"/>
        <v>2.4390243902439024</v>
      </c>
      <c r="DS22" s="88">
        <f t="shared" si="27"/>
        <v>12</v>
      </c>
      <c r="DT22" s="15"/>
    </row>
    <row r="23" spans="1:124" s="12" customFormat="1" ht="12" customHeight="1">
      <c r="A23" s="261"/>
      <c r="B23" s="261"/>
      <c r="C23" s="261"/>
      <c r="D23" s="261"/>
      <c r="E23" s="261"/>
      <c r="F23" s="261"/>
      <c r="G23" s="28">
        <v>5</v>
      </c>
      <c r="H23" s="29" t="s">
        <v>16</v>
      </c>
      <c r="I23" s="123">
        <v>14.2</v>
      </c>
      <c r="J23" s="123">
        <v>14.2</v>
      </c>
      <c r="K23" s="125">
        <f t="shared" si="7"/>
        <v>100</v>
      </c>
      <c r="L23" s="28">
        <v>5</v>
      </c>
      <c r="M23" s="29" t="s">
        <v>16</v>
      </c>
      <c r="N23" s="65">
        <v>36</v>
      </c>
      <c r="O23" s="65">
        <v>58</v>
      </c>
      <c r="P23" s="89">
        <v>36</v>
      </c>
      <c r="Q23" s="208">
        <f t="shared" si="8"/>
        <v>100</v>
      </c>
      <c r="R23" s="89">
        <v>49</v>
      </c>
      <c r="S23" s="26">
        <f t="shared" si="9"/>
        <v>84.48275862068965</v>
      </c>
      <c r="T23" s="65">
        <f t="shared" si="17"/>
        <v>-13</v>
      </c>
      <c r="U23" s="28">
        <v>5</v>
      </c>
      <c r="V23" s="29" t="s">
        <v>16</v>
      </c>
      <c r="W23" s="65">
        <v>4730</v>
      </c>
      <c r="X23" s="65">
        <v>4665</v>
      </c>
      <c r="Y23" s="30">
        <f t="shared" si="22"/>
        <v>101.39335476956055</v>
      </c>
      <c r="Z23" s="30">
        <f t="shared" si="23"/>
        <v>33.309859154929576</v>
      </c>
      <c r="AA23" s="30">
        <f t="shared" si="28"/>
        <v>32.852112676056336</v>
      </c>
      <c r="AB23" s="60">
        <v>5</v>
      </c>
      <c r="AC23" s="57" t="s">
        <v>16</v>
      </c>
      <c r="AD23" s="155">
        <v>142</v>
      </c>
      <c r="AE23" s="160">
        <v>73</v>
      </c>
      <c r="AF23" s="160">
        <v>2231</v>
      </c>
      <c r="AG23" s="163">
        <v>44</v>
      </c>
      <c r="AH23" s="160">
        <v>112</v>
      </c>
      <c r="AI23" s="182">
        <v>2146</v>
      </c>
      <c r="AJ23" s="186">
        <v>96</v>
      </c>
      <c r="AK23" s="3">
        <v>5</v>
      </c>
      <c r="AL23" s="29" t="s">
        <v>16</v>
      </c>
      <c r="AM23" s="132">
        <v>20526.5</v>
      </c>
      <c r="AN23" s="92">
        <v>37</v>
      </c>
      <c r="AO23" s="75">
        <v>16254.6</v>
      </c>
      <c r="AP23" s="3">
        <v>41</v>
      </c>
      <c r="AQ23" s="30">
        <f t="shared" si="18"/>
        <v>126.28117579023782</v>
      </c>
      <c r="AR23" s="28">
        <v>5</v>
      </c>
      <c r="AS23" s="29" t="s">
        <v>16</v>
      </c>
      <c r="AT23" s="102" t="s">
        <v>87</v>
      </c>
      <c r="AU23" s="107" t="s">
        <v>87</v>
      </c>
      <c r="AV23" s="112" t="s">
        <v>87</v>
      </c>
      <c r="AW23" s="112" t="s">
        <v>87</v>
      </c>
      <c r="AX23" s="113" t="s">
        <v>87</v>
      </c>
      <c r="AY23" s="28">
        <v>5</v>
      </c>
      <c r="AZ23" s="29" t="s">
        <v>16</v>
      </c>
      <c r="BA23" s="118">
        <v>110</v>
      </c>
      <c r="BB23" s="112">
        <v>100</v>
      </c>
      <c r="BC23" s="112">
        <v>99.99970169891645</v>
      </c>
      <c r="BD23" s="112">
        <v>99.99970169891645</v>
      </c>
      <c r="BE23" s="112"/>
      <c r="BF23" s="112">
        <v>100.03062923600632</v>
      </c>
      <c r="BG23" s="28">
        <v>5</v>
      </c>
      <c r="BH23" s="29" t="s">
        <v>16</v>
      </c>
      <c r="BI23" s="208">
        <v>395</v>
      </c>
      <c r="BJ23" s="200">
        <v>41</v>
      </c>
      <c r="BK23" s="200">
        <v>54</v>
      </c>
      <c r="BL23" s="209">
        <f t="shared" si="10"/>
        <v>7314.814814814815</v>
      </c>
      <c r="BM23" s="28">
        <v>5</v>
      </c>
      <c r="BN23" s="29" t="s">
        <v>16</v>
      </c>
      <c r="BO23" s="123">
        <v>1538.7</v>
      </c>
      <c r="BP23" s="69">
        <v>1689.5</v>
      </c>
      <c r="BQ23" s="125">
        <f t="shared" si="19"/>
        <v>91.0742823320509</v>
      </c>
      <c r="BR23" s="208">
        <v>4.8495897903372835</v>
      </c>
      <c r="BS23" s="123">
        <v>1949.43</v>
      </c>
      <c r="BT23" s="26">
        <v>1885.87</v>
      </c>
      <c r="BU23" s="30">
        <f t="shared" si="20"/>
        <v>103.37032775323858</v>
      </c>
      <c r="BV23" s="28">
        <v>5</v>
      </c>
      <c r="BW23" s="29" t="s">
        <v>16</v>
      </c>
      <c r="BX23" s="147">
        <v>1113</v>
      </c>
      <c r="BY23" s="73">
        <v>1112</v>
      </c>
      <c r="BZ23" s="30">
        <f t="shared" si="11"/>
        <v>100.08992805755396</v>
      </c>
      <c r="CA23" s="168">
        <v>2045.787</v>
      </c>
      <c r="CB23" s="219">
        <v>146</v>
      </c>
      <c r="CC23" s="168">
        <v>479.5</v>
      </c>
      <c r="CD23" s="28">
        <v>5</v>
      </c>
      <c r="CE23" s="29" t="s">
        <v>16</v>
      </c>
      <c r="CF23" s="216">
        <v>79</v>
      </c>
      <c r="CG23" s="219">
        <v>253</v>
      </c>
      <c r="CH23" s="168">
        <v>327.7</v>
      </c>
      <c r="CI23" s="219">
        <v>144</v>
      </c>
      <c r="CJ23" s="219">
        <v>81</v>
      </c>
      <c r="CK23" s="219">
        <v>84</v>
      </c>
      <c r="CL23" s="3">
        <v>5</v>
      </c>
      <c r="CM23" s="63" t="s">
        <v>16</v>
      </c>
      <c r="CN23" s="198">
        <v>30</v>
      </c>
      <c r="CO23" s="198">
        <v>185</v>
      </c>
      <c r="CP23" s="193">
        <f t="shared" si="12"/>
        <v>16.216216216216218</v>
      </c>
      <c r="CQ23" s="216">
        <v>20</v>
      </c>
      <c r="CR23" s="216">
        <v>12</v>
      </c>
      <c r="CS23" s="209">
        <f t="shared" si="13"/>
        <v>166.66666666666669</v>
      </c>
      <c r="CT23" s="28">
        <v>5</v>
      </c>
      <c r="CU23" s="29" t="s">
        <v>16</v>
      </c>
      <c r="CV23" s="99">
        <v>77</v>
      </c>
      <c r="CW23" s="2">
        <v>74</v>
      </c>
      <c r="CX23" s="33">
        <f>(CV23/CW23)*100</f>
        <v>104.05405405405406</v>
      </c>
      <c r="CY23" s="99">
        <v>19</v>
      </c>
      <c r="CZ23" s="2">
        <v>19</v>
      </c>
      <c r="DA23" s="30">
        <f t="shared" si="15"/>
        <v>100</v>
      </c>
      <c r="DB23" s="78">
        <v>21</v>
      </c>
      <c r="DC23" s="56">
        <v>26</v>
      </c>
      <c r="DD23" s="30">
        <f t="shared" si="16"/>
        <v>80.76923076923077</v>
      </c>
      <c r="DE23" s="28">
        <v>5</v>
      </c>
      <c r="DF23" s="29" t="s">
        <v>16</v>
      </c>
      <c r="DG23" s="174"/>
      <c r="DH23" s="174">
        <v>1</v>
      </c>
      <c r="DI23" s="147">
        <v>1</v>
      </c>
      <c r="DJ23" s="147">
        <v>25</v>
      </c>
      <c r="DK23" s="78">
        <v>540</v>
      </c>
      <c r="DL23" s="147">
        <f t="shared" si="26"/>
        <v>1141.6490486257928</v>
      </c>
      <c r="DM23" s="28">
        <v>5</v>
      </c>
      <c r="DN23" s="29" t="s">
        <v>16</v>
      </c>
      <c r="DO23" s="78">
        <v>0</v>
      </c>
      <c r="DP23" s="56">
        <v>3</v>
      </c>
      <c r="DQ23" s="125">
        <f t="shared" si="6"/>
        <v>0</v>
      </c>
      <c r="DR23" s="30">
        <f t="shared" si="6"/>
        <v>2.1126760563380285</v>
      </c>
      <c r="DS23" s="72">
        <f>DO23-DP23</f>
        <v>-3</v>
      </c>
      <c r="DT23" s="15"/>
    </row>
    <row r="24" spans="1:124" s="12" customFormat="1" ht="12" customHeight="1">
      <c r="A24" s="261"/>
      <c r="B24" s="261"/>
      <c r="C24" s="261"/>
      <c r="D24" s="261"/>
      <c r="E24" s="261"/>
      <c r="F24" s="261"/>
      <c r="G24" s="28">
        <v>6</v>
      </c>
      <c r="H24" s="29" t="s">
        <v>17</v>
      </c>
      <c r="I24" s="123">
        <v>18.1</v>
      </c>
      <c r="J24" s="123">
        <v>18.4</v>
      </c>
      <c r="K24" s="125">
        <f t="shared" si="7"/>
        <v>98.36956521739133</v>
      </c>
      <c r="L24" s="28">
        <v>6</v>
      </c>
      <c r="M24" s="29" t="s">
        <v>17</v>
      </c>
      <c r="N24" s="65">
        <v>37</v>
      </c>
      <c r="O24" s="65">
        <v>96</v>
      </c>
      <c r="P24" s="89">
        <v>33</v>
      </c>
      <c r="Q24" s="208">
        <f t="shared" si="8"/>
        <v>89.1891891891892</v>
      </c>
      <c r="R24" s="89">
        <v>81</v>
      </c>
      <c r="S24" s="26">
        <f t="shared" si="9"/>
        <v>84.375</v>
      </c>
      <c r="T24" s="65">
        <f t="shared" si="17"/>
        <v>-48</v>
      </c>
      <c r="U24" s="28">
        <v>6</v>
      </c>
      <c r="V24" s="29" t="s">
        <v>17</v>
      </c>
      <c r="W24" s="65">
        <v>6605</v>
      </c>
      <c r="X24" s="65">
        <v>6580</v>
      </c>
      <c r="Y24" s="30">
        <f t="shared" si="22"/>
        <v>100.37993920972646</v>
      </c>
      <c r="Z24" s="30">
        <f t="shared" si="23"/>
        <v>36.49171270718232</v>
      </c>
      <c r="AA24" s="30">
        <f t="shared" si="28"/>
        <v>35.76086956521739</v>
      </c>
      <c r="AB24" s="60">
        <v>6</v>
      </c>
      <c r="AC24" s="57" t="s">
        <v>17</v>
      </c>
      <c r="AD24" s="155">
        <v>145</v>
      </c>
      <c r="AE24" s="159">
        <v>83</v>
      </c>
      <c r="AF24" s="159">
        <v>3086</v>
      </c>
      <c r="AG24" s="163">
        <v>63</v>
      </c>
      <c r="AH24" s="159">
        <v>102</v>
      </c>
      <c r="AI24" s="181">
        <v>2425</v>
      </c>
      <c r="AJ24" s="186">
        <v>79</v>
      </c>
      <c r="AK24" s="3">
        <v>6</v>
      </c>
      <c r="AL24" s="29" t="s">
        <v>17</v>
      </c>
      <c r="AM24" s="132">
        <v>19277.7</v>
      </c>
      <c r="AN24" s="92">
        <v>43</v>
      </c>
      <c r="AO24" s="75">
        <v>15983.3</v>
      </c>
      <c r="AP24" s="3">
        <v>43</v>
      </c>
      <c r="AQ24" s="30">
        <f t="shared" si="18"/>
        <v>120.61151326697241</v>
      </c>
      <c r="AR24" s="28">
        <v>6</v>
      </c>
      <c r="AS24" s="29" t="s">
        <v>17</v>
      </c>
      <c r="AT24" s="102">
        <v>127.4</v>
      </c>
      <c r="AU24" s="107">
        <v>99.99985674105966</v>
      </c>
      <c r="AV24" s="112">
        <v>99.9958773260505</v>
      </c>
      <c r="AW24" s="112">
        <v>100.01691137681323</v>
      </c>
      <c r="AX24" s="113"/>
      <c r="AY24" s="28">
        <v>6</v>
      </c>
      <c r="AZ24" s="29" t="s">
        <v>17</v>
      </c>
      <c r="BA24" s="118">
        <v>0</v>
      </c>
      <c r="BB24" s="112"/>
      <c r="BC24" s="112"/>
      <c r="BD24" s="112"/>
      <c r="BE24" s="112"/>
      <c r="BF24" s="112"/>
      <c r="BG24" s="28">
        <v>6</v>
      </c>
      <c r="BH24" s="29" t="s">
        <v>17</v>
      </c>
      <c r="BI24" s="208">
        <v>650</v>
      </c>
      <c r="BJ24" s="200">
        <v>68</v>
      </c>
      <c r="BK24" s="200">
        <v>101</v>
      </c>
      <c r="BL24" s="209">
        <f t="shared" si="10"/>
        <v>6435.6435643564355</v>
      </c>
      <c r="BM24" s="28">
        <v>6</v>
      </c>
      <c r="BN24" s="29" t="s">
        <v>17</v>
      </c>
      <c r="BO24" s="178">
        <v>2301</v>
      </c>
      <c r="BP24" s="68">
        <v>2281.8</v>
      </c>
      <c r="BQ24" s="125">
        <f t="shared" si="19"/>
        <v>100.8414409676571</v>
      </c>
      <c r="BR24" s="208">
        <v>6.3647642679900756</v>
      </c>
      <c r="BS24" s="123">
        <v>1535.57</v>
      </c>
      <c r="BT24" s="26">
        <v>1570.08</v>
      </c>
      <c r="BU24" s="30">
        <f t="shared" si="20"/>
        <v>97.80202282686233</v>
      </c>
      <c r="BV24" s="28">
        <v>6</v>
      </c>
      <c r="BW24" s="29" t="s">
        <v>17</v>
      </c>
      <c r="BX24" s="147">
        <v>1205</v>
      </c>
      <c r="BY24" s="73">
        <v>1209</v>
      </c>
      <c r="BZ24" s="30">
        <f t="shared" si="11"/>
        <v>99.66914805624482</v>
      </c>
      <c r="CA24" s="168">
        <v>2220.283</v>
      </c>
      <c r="CB24" s="219">
        <v>166</v>
      </c>
      <c r="CC24" s="168">
        <v>529.7</v>
      </c>
      <c r="CD24" s="28">
        <v>6</v>
      </c>
      <c r="CE24" s="29" t="s">
        <v>17</v>
      </c>
      <c r="CF24" s="216">
        <v>69</v>
      </c>
      <c r="CG24" s="219">
        <v>201</v>
      </c>
      <c r="CH24" s="168">
        <v>269.6</v>
      </c>
      <c r="CI24" s="219">
        <v>144</v>
      </c>
      <c r="CJ24" s="219">
        <v>87</v>
      </c>
      <c r="CK24" s="219">
        <v>90</v>
      </c>
      <c r="CL24" s="3">
        <v>6</v>
      </c>
      <c r="CM24" s="63" t="s">
        <v>17</v>
      </c>
      <c r="CN24" s="198">
        <v>0</v>
      </c>
      <c r="CO24" s="198">
        <v>284</v>
      </c>
      <c r="CP24" s="193">
        <f t="shared" si="12"/>
        <v>0</v>
      </c>
      <c r="CQ24" s="216">
        <v>42</v>
      </c>
      <c r="CR24" s="216">
        <v>21</v>
      </c>
      <c r="CS24" s="209">
        <f t="shared" si="13"/>
        <v>200</v>
      </c>
      <c r="CT24" s="28">
        <v>6</v>
      </c>
      <c r="CU24" s="29" t="s">
        <v>17</v>
      </c>
      <c r="CV24" s="227"/>
      <c r="CW24" s="49"/>
      <c r="CX24" s="30"/>
      <c r="CY24" s="227"/>
      <c r="CZ24" s="49"/>
      <c r="DA24" s="30"/>
      <c r="DB24" s="227"/>
      <c r="DC24" s="49"/>
      <c r="DD24" s="30"/>
      <c r="DE24" s="28">
        <v>6</v>
      </c>
      <c r="DF24" s="29" t="s">
        <v>17</v>
      </c>
      <c r="DG24" s="174">
        <v>1</v>
      </c>
      <c r="DH24" s="174">
        <v>1</v>
      </c>
      <c r="DI24" s="147">
        <v>1</v>
      </c>
      <c r="DJ24" s="147">
        <v>25</v>
      </c>
      <c r="DK24" s="78">
        <v>660</v>
      </c>
      <c r="DL24" s="147">
        <f t="shared" si="26"/>
        <v>999.2429977289933</v>
      </c>
      <c r="DM24" s="28">
        <v>6</v>
      </c>
      <c r="DN24" s="29" t="s">
        <v>17</v>
      </c>
      <c r="DO24" s="78">
        <v>1</v>
      </c>
      <c r="DP24" s="56">
        <v>4</v>
      </c>
      <c r="DQ24" s="125">
        <f t="shared" si="6"/>
        <v>0.5524861878453039</v>
      </c>
      <c r="DR24" s="30">
        <f t="shared" si="6"/>
        <v>2.1739130434782608</v>
      </c>
      <c r="DS24" s="76">
        <f t="shared" si="27"/>
        <v>-3</v>
      </c>
      <c r="DT24" s="15"/>
    </row>
    <row r="25" spans="1:124" s="12" customFormat="1" ht="12" customHeight="1">
      <c r="A25" s="261"/>
      <c r="B25" s="261"/>
      <c r="C25" s="261"/>
      <c r="D25" s="261"/>
      <c r="E25" s="261"/>
      <c r="F25" s="261"/>
      <c r="G25" s="28">
        <v>7</v>
      </c>
      <c r="H25" s="29" t="s">
        <v>18</v>
      </c>
      <c r="I25" s="123">
        <v>25.5</v>
      </c>
      <c r="J25" s="123">
        <v>25.6</v>
      </c>
      <c r="K25" s="125">
        <f t="shared" si="7"/>
        <v>99.609375</v>
      </c>
      <c r="L25" s="28">
        <v>7</v>
      </c>
      <c r="M25" s="29" t="s">
        <v>18</v>
      </c>
      <c r="N25" s="65">
        <v>65</v>
      </c>
      <c r="O25" s="65">
        <v>84</v>
      </c>
      <c r="P25" s="89">
        <v>70</v>
      </c>
      <c r="Q25" s="208">
        <f t="shared" si="8"/>
        <v>107.6923076923077</v>
      </c>
      <c r="R25" s="89">
        <v>70</v>
      </c>
      <c r="S25" s="26">
        <f t="shared" si="9"/>
        <v>83.33333333333333</v>
      </c>
      <c r="T25" s="65">
        <f t="shared" si="17"/>
        <v>0</v>
      </c>
      <c r="U25" s="28">
        <v>7</v>
      </c>
      <c r="V25" s="29" t="s">
        <v>18</v>
      </c>
      <c r="W25" s="65">
        <v>7248</v>
      </c>
      <c r="X25" s="65">
        <v>7217</v>
      </c>
      <c r="Y25" s="30">
        <f t="shared" si="22"/>
        <v>100.42954136067618</v>
      </c>
      <c r="Z25" s="30">
        <f t="shared" si="23"/>
        <v>28.423529411764708</v>
      </c>
      <c r="AA25" s="30">
        <f t="shared" si="28"/>
        <v>28.19140625</v>
      </c>
      <c r="AB25" s="60">
        <v>7</v>
      </c>
      <c r="AC25" s="57" t="s">
        <v>18</v>
      </c>
      <c r="AD25" s="155">
        <v>109</v>
      </c>
      <c r="AE25" s="160">
        <v>58</v>
      </c>
      <c r="AF25" s="160">
        <v>4231</v>
      </c>
      <c r="AG25" s="163">
        <v>74</v>
      </c>
      <c r="AH25" s="160">
        <v>77</v>
      </c>
      <c r="AI25" s="182">
        <v>3886</v>
      </c>
      <c r="AJ25" s="186">
        <v>92</v>
      </c>
      <c r="AK25" s="3">
        <v>7</v>
      </c>
      <c r="AL25" s="29" t="s">
        <v>18</v>
      </c>
      <c r="AM25" s="132">
        <v>20181.6</v>
      </c>
      <c r="AN25" s="92">
        <v>41</v>
      </c>
      <c r="AO25" s="75">
        <v>17491.7</v>
      </c>
      <c r="AP25" s="3">
        <v>34</v>
      </c>
      <c r="AQ25" s="30">
        <f t="shared" si="18"/>
        <v>115.37815078008427</v>
      </c>
      <c r="AR25" s="28">
        <v>7</v>
      </c>
      <c r="AS25" s="29" t="s">
        <v>18</v>
      </c>
      <c r="AT25" s="102">
        <v>133.3</v>
      </c>
      <c r="AU25" s="107">
        <v>100.64617026974317</v>
      </c>
      <c r="AV25" s="112">
        <v>103.39287652423248</v>
      </c>
      <c r="AW25" s="112">
        <v>100.01691137681323</v>
      </c>
      <c r="AX25" s="113"/>
      <c r="AY25" s="28">
        <v>7</v>
      </c>
      <c r="AZ25" s="29" t="s">
        <v>18</v>
      </c>
      <c r="BA25" s="118">
        <v>14</v>
      </c>
      <c r="BB25" s="112"/>
      <c r="BC25" s="112">
        <v>101.59446518401849</v>
      </c>
      <c r="BD25" s="112"/>
      <c r="BE25" s="112"/>
      <c r="BF25" s="112">
        <v>100.64793289969533</v>
      </c>
      <c r="BG25" s="28">
        <v>7</v>
      </c>
      <c r="BH25" s="29" t="s">
        <v>18</v>
      </c>
      <c r="BI25" s="208">
        <v>700</v>
      </c>
      <c r="BJ25" s="200">
        <v>77</v>
      </c>
      <c r="BK25" s="200">
        <v>81</v>
      </c>
      <c r="BL25" s="209">
        <f t="shared" si="10"/>
        <v>8641.975308641975</v>
      </c>
      <c r="BM25" s="28">
        <v>7</v>
      </c>
      <c r="BN25" s="29" t="s">
        <v>18</v>
      </c>
      <c r="BO25" s="123">
        <v>4726.1</v>
      </c>
      <c r="BP25" s="69">
        <v>4305.2</v>
      </c>
      <c r="BQ25" s="125">
        <f t="shared" si="19"/>
        <v>109.77654928923164</v>
      </c>
      <c r="BR25" s="208">
        <v>7.035232808428685</v>
      </c>
      <c r="BS25" s="123">
        <v>2670.32</v>
      </c>
      <c r="BT25" s="26">
        <v>2441.44</v>
      </c>
      <c r="BU25" s="30">
        <f t="shared" si="20"/>
        <v>109.37479520283111</v>
      </c>
      <c r="BV25" s="28">
        <v>7</v>
      </c>
      <c r="BW25" s="29" t="s">
        <v>18</v>
      </c>
      <c r="BX25" s="147">
        <v>2186</v>
      </c>
      <c r="BY25" s="73">
        <v>1979</v>
      </c>
      <c r="BZ25" s="30">
        <f t="shared" si="11"/>
        <v>110.45982819605862</v>
      </c>
      <c r="CA25" s="168">
        <v>4001.437</v>
      </c>
      <c r="CB25" s="219">
        <v>294</v>
      </c>
      <c r="CC25" s="168">
        <v>905.4</v>
      </c>
      <c r="CD25" s="28">
        <v>7</v>
      </c>
      <c r="CE25" s="29" t="s">
        <v>18</v>
      </c>
      <c r="CF25" s="216">
        <v>153</v>
      </c>
      <c r="CG25" s="219">
        <v>494</v>
      </c>
      <c r="CH25" s="168">
        <v>625.3</v>
      </c>
      <c r="CI25" s="219">
        <v>336</v>
      </c>
      <c r="CJ25" s="219">
        <v>196</v>
      </c>
      <c r="CK25" s="219">
        <v>208</v>
      </c>
      <c r="CL25" s="3">
        <v>7</v>
      </c>
      <c r="CM25" s="63" t="s">
        <v>18</v>
      </c>
      <c r="CN25" s="198">
        <v>0</v>
      </c>
      <c r="CO25" s="198">
        <v>0</v>
      </c>
      <c r="CP25" s="193" t="s">
        <v>87</v>
      </c>
      <c r="CQ25" s="216">
        <v>32</v>
      </c>
      <c r="CR25" s="216">
        <v>41</v>
      </c>
      <c r="CS25" s="209">
        <f t="shared" si="13"/>
        <v>78.04878048780488</v>
      </c>
      <c r="CT25" s="28">
        <v>7</v>
      </c>
      <c r="CU25" s="29" t="s">
        <v>18</v>
      </c>
      <c r="CV25" s="78">
        <v>292</v>
      </c>
      <c r="CW25" s="56">
        <v>292</v>
      </c>
      <c r="CX25" s="30">
        <f t="shared" si="14"/>
        <v>100</v>
      </c>
      <c r="CY25" s="78">
        <v>48</v>
      </c>
      <c r="CZ25" s="56">
        <v>20</v>
      </c>
      <c r="DA25" s="30">
        <f t="shared" si="15"/>
        <v>240</v>
      </c>
      <c r="DB25" s="78">
        <v>17</v>
      </c>
      <c r="DC25" s="78">
        <v>12</v>
      </c>
      <c r="DD25" s="30">
        <f t="shared" si="16"/>
        <v>141.66666666666669</v>
      </c>
      <c r="DE25" s="28">
        <v>7</v>
      </c>
      <c r="DF25" s="29" t="s">
        <v>18</v>
      </c>
      <c r="DG25" s="174"/>
      <c r="DH25" s="174">
        <v>1</v>
      </c>
      <c r="DI25" s="147">
        <v>1</v>
      </c>
      <c r="DJ25" s="147">
        <v>20</v>
      </c>
      <c r="DK25" s="78">
        <v>720</v>
      </c>
      <c r="DL25" s="147">
        <f t="shared" si="26"/>
        <v>993.3774834437086</v>
      </c>
      <c r="DM25" s="28">
        <v>7</v>
      </c>
      <c r="DN25" s="29" t="s">
        <v>18</v>
      </c>
      <c r="DO25" s="78">
        <v>8</v>
      </c>
      <c r="DP25" s="56">
        <v>4</v>
      </c>
      <c r="DQ25" s="125">
        <f t="shared" si="6"/>
        <v>3.1372549019607843</v>
      </c>
      <c r="DR25" s="30">
        <f t="shared" si="6"/>
        <v>1.5625</v>
      </c>
      <c r="DS25" s="88">
        <f t="shared" si="27"/>
        <v>4</v>
      </c>
      <c r="DT25" s="15"/>
    </row>
    <row r="26" spans="1:124" s="12" customFormat="1" ht="12" customHeight="1">
      <c r="A26" s="261"/>
      <c r="B26" s="261"/>
      <c r="C26" s="261"/>
      <c r="D26" s="261"/>
      <c r="E26" s="261"/>
      <c r="F26" s="261"/>
      <c r="G26" s="28">
        <v>8</v>
      </c>
      <c r="H26" s="29" t="s">
        <v>19</v>
      </c>
      <c r="I26" s="123">
        <v>33.8</v>
      </c>
      <c r="J26" s="123">
        <v>34.2</v>
      </c>
      <c r="K26" s="125">
        <f t="shared" si="7"/>
        <v>98.83040935672514</v>
      </c>
      <c r="L26" s="28">
        <v>8</v>
      </c>
      <c r="M26" s="29" t="s">
        <v>19</v>
      </c>
      <c r="N26" s="65">
        <v>85</v>
      </c>
      <c r="O26" s="65">
        <v>93</v>
      </c>
      <c r="P26" s="89">
        <v>77</v>
      </c>
      <c r="Q26" s="208">
        <f t="shared" si="8"/>
        <v>90.58823529411765</v>
      </c>
      <c r="R26" s="89">
        <v>105</v>
      </c>
      <c r="S26" s="26">
        <f t="shared" si="9"/>
        <v>112.90322580645162</v>
      </c>
      <c r="T26" s="65">
        <f t="shared" si="17"/>
        <v>-28</v>
      </c>
      <c r="U26" s="28">
        <v>8</v>
      </c>
      <c r="V26" s="29" t="s">
        <v>19</v>
      </c>
      <c r="W26" s="65">
        <v>8943</v>
      </c>
      <c r="X26" s="65">
        <v>8960</v>
      </c>
      <c r="Y26" s="30">
        <f t="shared" si="22"/>
        <v>99.81026785714285</v>
      </c>
      <c r="Z26" s="30">
        <f t="shared" si="23"/>
        <v>26.458579881656807</v>
      </c>
      <c r="AA26" s="30">
        <f t="shared" si="28"/>
        <v>26.198830409356727</v>
      </c>
      <c r="AB26" s="60">
        <v>8</v>
      </c>
      <c r="AC26" s="57" t="s">
        <v>19</v>
      </c>
      <c r="AD26" s="155">
        <v>200</v>
      </c>
      <c r="AE26" s="161">
        <v>137</v>
      </c>
      <c r="AF26" s="159">
        <v>3127</v>
      </c>
      <c r="AG26" s="163">
        <v>56</v>
      </c>
      <c r="AH26" s="161">
        <v>140</v>
      </c>
      <c r="AI26" s="185">
        <v>2375</v>
      </c>
      <c r="AJ26" s="186">
        <v>76</v>
      </c>
      <c r="AK26" s="3">
        <v>8</v>
      </c>
      <c r="AL26" s="29" t="s">
        <v>19</v>
      </c>
      <c r="AM26" s="132">
        <v>20693.8</v>
      </c>
      <c r="AN26" s="92">
        <v>33</v>
      </c>
      <c r="AO26" s="75">
        <v>18303.7</v>
      </c>
      <c r="AP26" s="3">
        <v>24</v>
      </c>
      <c r="AQ26" s="30">
        <f t="shared" si="18"/>
        <v>113.05801559247584</v>
      </c>
      <c r="AR26" s="28">
        <v>8</v>
      </c>
      <c r="AS26" s="29" t="s">
        <v>19</v>
      </c>
      <c r="AT26" s="102">
        <v>112</v>
      </c>
      <c r="AU26" s="107">
        <v>100.0014864062539</v>
      </c>
      <c r="AV26" s="112">
        <v>100.0023493416698</v>
      </c>
      <c r="AW26" s="112">
        <v>100.00990002655901</v>
      </c>
      <c r="AX26" s="113"/>
      <c r="AY26" s="28">
        <v>8</v>
      </c>
      <c r="AZ26" s="29" t="s">
        <v>19</v>
      </c>
      <c r="BA26" s="118">
        <v>35</v>
      </c>
      <c r="BB26" s="112"/>
      <c r="BC26" s="112">
        <v>100.38650969735849</v>
      </c>
      <c r="BD26" s="112">
        <v>100.0033894870372</v>
      </c>
      <c r="BE26" s="112"/>
      <c r="BF26" s="112"/>
      <c r="BG26" s="28">
        <v>8</v>
      </c>
      <c r="BH26" s="29" t="s">
        <v>19</v>
      </c>
      <c r="BI26" s="208">
        <v>650</v>
      </c>
      <c r="BJ26" s="200">
        <v>63</v>
      </c>
      <c r="BK26" s="200">
        <v>102</v>
      </c>
      <c r="BL26" s="209">
        <f t="shared" si="10"/>
        <v>6372.549019607844</v>
      </c>
      <c r="BM26" s="28">
        <v>8</v>
      </c>
      <c r="BN26" s="29" t="s">
        <v>19</v>
      </c>
      <c r="BO26" s="123">
        <v>2140.4</v>
      </c>
      <c r="BP26" s="69">
        <v>2197.9</v>
      </c>
      <c r="BQ26" s="125">
        <f t="shared" si="19"/>
        <v>97.3838664179444</v>
      </c>
      <c r="BR26" s="208">
        <v>3.5661356057799187</v>
      </c>
      <c r="BS26" s="123">
        <v>1922.71</v>
      </c>
      <c r="BT26" s="26">
        <v>1998.14</v>
      </c>
      <c r="BU26" s="30">
        <f t="shared" si="20"/>
        <v>96.22498923999319</v>
      </c>
      <c r="BV26" s="28">
        <v>8</v>
      </c>
      <c r="BW26" s="29" t="s">
        <v>19</v>
      </c>
      <c r="BX26" s="147">
        <v>2121</v>
      </c>
      <c r="BY26" s="73">
        <v>2171</v>
      </c>
      <c r="BZ26" s="30">
        <f t="shared" si="11"/>
        <v>97.69691386457853</v>
      </c>
      <c r="CA26" s="168">
        <v>4142.54947</v>
      </c>
      <c r="CB26" s="219">
        <v>307</v>
      </c>
      <c r="CC26" s="168">
        <v>1023.3</v>
      </c>
      <c r="CD26" s="28">
        <v>8</v>
      </c>
      <c r="CE26" s="29" t="s">
        <v>19</v>
      </c>
      <c r="CF26" s="216">
        <v>288</v>
      </c>
      <c r="CG26" s="219">
        <v>921</v>
      </c>
      <c r="CH26" s="168">
        <v>1209.1</v>
      </c>
      <c r="CI26" s="219">
        <v>513</v>
      </c>
      <c r="CJ26" s="219">
        <v>240</v>
      </c>
      <c r="CK26" s="219">
        <v>255</v>
      </c>
      <c r="CL26" s="3">
        <v>8</v>
      </c>
      <c r="CM26" s="63" t="s">
        <v>19</v>
      </c>
      <c r="CN26" s="198">
        <v>239</v>
      </c>
      <c r="CO26" s="198">
        <v>145</v>
      </c>
      <c r="CP26" s="193">
        <f t="shared" si="12"/>
        <v>164.82758620689654</v>
      </c>
      <c r="CQ26" s="216">
        <v>2</v>
      </c>
      <c r="CR26" s="216">
        <v>4</v>
      </c>
      <c r="CS26" s="209">
        <f t="shared" si="13"/>
        <v>50</v>
      </c>
      <c r="CT26" s="28">
        <v>8</v>
      </c>
      <c r="CU26" s="29" t="s">
        <v>19</v>
      </c>
      <c r="CV26" s="227"/>
      <c r="CW26" s="49"/>
      <c r="CX26" s="30"/>
      <c r="CY26" s="227"/>
      <c r="CZ26" s="49"/>
      <c r="DA26" s="30"/>
      <c r="DB26" s="227"/>
      <c r="DC26" s="49"/>
      <c r="DD26" s="30"/>
      <c r="DE26" s="28">
        <v>8</v>
      </c>
      <c r="DF26" s="29" t="s">
        <v>19</v>
      </c>
      <c r="DG26" s="174"/>
      <c r="DH26" s="174">
        <v>1</v>
      </c>
      <c r="DI26" s="147">
        <v>2</v>
      </c>
      <c r="DJ26" s="147">
        <v>40</v>
      </c>
      <c r="DK26" s="78">
        <v>572</v>
      </c>
      <c r="DL26" s="147">
        <f t="shared" si="26"/>
        <v>639.6063960639606</v>
      </c>
      <c r="DM26" s="28">
        <v>8</v>
      </c>
      <c r="DN26" s="29" t="s">
        <v>19</v>
      </c>
      <c r="DO26" s="78">
        <v>10</v>
      </c>
      <c r="DP26" s="56">
        <v>4</v>
      </c>
      <c r="DQ26" s="125">
        <f t="shared" si="6"/>
        <v>2.9585798816568047</v>
      </c>
      <c r="DR26" s="30">
        <f t="shared" si="6"/>
        <v>1.169590643274854</v>
      </c>
      <c r="DS26" s="88">
        <f t="shared" si="27"/>
        <v>6</v>
      </c>
      <c r="DT26" s="15"/>
    </row>
    <row r="27" spans="1:124" s="12" customFormat="1" ht="12" customHeight="1">
      <c r="A27" s="261"/>
      <c r="B27" s="261"/>
      <c r="C27" s="261"/>
      <c r="D27" s="261"/>
      <c r="E27" s="261"/>
      <c r="F27" s="261"/>
      <c r="G27" s="28">
        <v>9</v>
      </c>
      <c r="H27" s="29" t="s">
        <v>20</v>
      </c>
      <c r="I27" s="123">
        <v>21.9</v>
      </c>
      <c r="J27" s="123">
        <v>22</v>
      </c>
      <c r="K27" s="125">
        <f t="shared" si="7"/>
        <v>99.54545454545453</v>
      </c>
      <c r="L27" s="28">
        <v>9</v>
      </c>
      <c r="M27" s="29" t="s">
        <v>20</v>
      </c>
      <c r="N27" s="65">
        <v>55</v>
      </c>
      <c r="O27" s="65">
        <v>87</v>
      </c>
      <c r="P27" s="89">
        <v>60</v>
      </c>
      <c r="Q27" s="208">
        <f t="shared" si="8"/>
        <v>109.0909090909091</v>
      </c>
      <c r="R27" s="89">
        <v>84</v>
      </c>
      <c r="S27" s="26">
        <f t="shared" si="9"/>
        <v>96.55172413793103</v>
      </c>
      <c r="T27" s="84">
        <f>P27-R27</f>
        <v>-24</v>
      </c>
      <c r="U27" s="28">
        <v>9</v>
      </c>
      <c r="V27" s="29" t="s">
        <v>20</v>
      </c>
      <c r="W27" s="65">
        <v>5973</v>
      </c>
      <c r="X27" s="65">
        <v>5973</v>
      </c>
      <c r="Y27" s="30">
        <f t="shared" si="22"/>
        <v>100</v>
      </c>
      <c r="Z27" s="30">
        <f t="shared" si="23"/>
        <v>27.273972602739725</v>
      </c>
      <c r="AA27" s="30">
        <f t="shared" si="28"/>
        <v>27.150000000000002</v>
      </c>
      <c r="AB27" s="60">
        <v>9</v>
      </c>
      <c r="AC27" s="57" t="s">
        <v>20</v>
      </c>
      <c r="AD27" s="155">
        <v>147</v>
      </c>
      <c r="AE27" s="161">
        <v>94</v>
      </c>
      <c r="AF27" s="159">
        <v>2863</v>
      </c>
      <c r="AG27" s="163">
        <v>2</v>
      </c>
      <c r="AH27" s="161">
        <v>52</v>
      </c>
      <c r="AI27" s="183">
        <v>1792</v>
      </c>
      <c r="AJ27" s="186">
        <v>63</v>
      </c>
      <c r="AK27" s="3">
        <v>9</v>
      </c>
      <c r="AL27" s="29" t="s">
        <v>20</v>
      </c>
      <c r="AM27" s="132">
        <v>20357.1</v>
      </c>
      <c r="AN27" s="92">
        <v>39</v>
      </c>
      <c r="AO27" s="75">
        <v>17075.4</v>
      </c>
      <c r="AP27" s="3">
        <v>36</v>
      </c>
      <c r="AQ27" s="30">
        <f t="shared" si="18"/>
        <v>119.21887627815453</v>
      </c>
      <c r="AR27" s="28">
        <v>9</v>
      </c>
      <c r="AS27" s="29" t="s">
        <v>20</v>
      </c>
      <c r="AT27" s="102">
        <v>142.6</v>
      </c>
      <c r="AU27" s="107">
        <v>99.99956531712034</v>
      </c>
      <c r="AV27" s="112">
        <v>100.00113583874118</v>
      </c>
      <c r="AW27" s="112"/>
      <c r="AX27" s="113"/>
      <c r="AY27" s="28">
        <v>9</v>
      </c>
      <c r="AZ27" s="29" t="s">
        <v>20</v>
      </c>
      <c r="BA27" s="118">
        <v>34.400000000000006</v>
      </c>
      <c r="BB27" s="112"/>
      <c r="BC27" s="112">
        <v>100.35418150111231</v>
      </c>
      <c r="BD27" s="112">
        <v>100.45862644283072</v>
      </c>
      <c r="BE27" s="112"/>
      <c r="BF27" s="112">
        <v>100.03443975244886</v>
      </c>
      <c r="BG27" s="28">
        <v>9</v>
      </c>
      <c r="BH27" s="29" t="s">
        <v>20</v>
      </c>
      <c r="BI27" s="208">
        <v>650</v>
      </c>
      <c r="BJ27" s="200">
        <v>58</v>
      </c>
      <c r="BK27" s="200">
        <v>79</v>
      </c>
      <c r="BL27" s="209">
        <f t="shared" si="10"/>
        <v>8227.848101265823</v>
      </c>
      <c r="BM27" s="28">
        <v>9</v>
      </c>
      <c r="BN27" s="29" t="s">
        <v>20</v>
      </c>
      <c r="BO27" s="123">
        <v>1049.8</v>
      </c>
      <c r="BP27" s="69">
        <v>1051.6</v>
      </c>
      <c r="BQ27" s="125">
        <f t="shared" si="19"/>
        <v>99.82883225561051</v>
      </c>
      <c r="BR27" s="208">
        <v>3.1877063754127506</v>
      </c>
      <c r="BS27" s="123">
        <v>1440.33</v>
      </c>
      <c r="BT27" s="26">
        <v>1356.45</v>
      </c>
      <c r="BU27" s="30">
        <f t="shared" si="20"/>
        <v>106.18378856574144</v>
      </c>
      <c r="BV27" s="28">
        <v>9</v>
      </c>
      <c r="BW27" s="29" t="s">
        <v>20</v>
      </c>
      <c r="BX27" s="147">
        <v>1661</v>
      </c>
      <c r="BY27" s="73">
        <v>1642</v>
      </c>
      <c r="BZ27" s="30">
        <f t="shared" si="11"/>
        <v>101.15712545676006</v>
      </c>
      <c r="CA27" s="168">
        <v>3400.66014</v>
      </c>
      <c r="CB27" s="219">
        <v>281</v>
      </c>
      <c r="CC27" s="168">
        <v>870.2</v>
      </c>
      <c r="CD27" s="28">
        <v>9</v>
      </c>
      <c r="CE27" s="29" t="s">
        <v>20</v>
      </c>
      <c r="CF27" s="216">
        <v>162</v>
      </c>
      <c r="CG27" s="219">
        <v>516</v>
      </c>
      <c r="CH27" s="168">
        <v>679.8</v>
      </c>
      <c r="CI27" s="219">
        <v>264</v>
      </c>
      <c r="CJ27" s="219">
        <v>179</v>
      </c>
      <c r="CK27" s="219">
        <v>198</v>
      </c>
      <c r="CL27" s="3">
        <v>9</v>
      </c>
      <c r="CM27" s="63" t="s">
        <v>20</v>
      </c>
      <c r="CN27" s="198">
        <v>0</v>
      </c>
      <c r="CO27" s="198">
        <v>467</v>
      </c>
      <c r="CP27" s="193">
        <f t="shared" si="12"/>
        <v>0</v>
      </c>
      <c r="CQ27" s="216">
        <v>20</v>
      </c>
      <c r="CR27" s="216">
        <v>20</v>
      </c>
      <c r="CS27" s="209">
        <f t="shared" si="13"/>
        <v>100</v>
      </c>
      <c r="CT27" s="28">
        <v>9</v>
      </c>
      <c r="CU27" s="29" t="s">
        <v>20</v>
      </c>
      <c r="CV27" s="78">
        <v>178</v>
      </c>
      <c r="CW27" s="56">
        <v>207</v>
      </c>
      <c r="CX27" s="30">
        <f t="shared" si="14"/>
        <v>85.99033816425121</v>
      </c>
      <c r="CY27" s="78">
        <v>59</v>
      </c>
      <c r="CZ27" s="56">
        <v>42</v>
      </c>
      <c r="DA27" s="30">
        <f t="shared" si="15"/>
        <v>140.47619047619045</v>
      </c>
      <c r="DB27" s="78">
        <v>32</v>
      </c>
      <c r="DC27" s="56">
        <v>40</v>
      </c>
      <c r="DD27" s="30">
        <f t="shared" si="16"/>
        <v>80</v>
      </c>
      <c r="DE27" s="28">
        <v>9</v>
      </c>
      <c r="DF27" s="29" t="s">
        <v>20</v>
      </c>
      <c r="DG27" s="174"/>
      <c r="DH27" s="174">
        <v>1</v>
      </c>
      <c r="DI27" s="147"/>
      <c r="DJ27" s="147"/>
      <c r="DK27" s="78">
        <v>849</v>
      </c>
      <c r="DL27" s="147">
        <f t="shared" si="26"/>
        <v>1421.396283274736</v>
      </c>
      <c r="DM27" s="28">
        <v>9</v>
      </c>
      <c r="DN27" s="29" t="s">
        <v>20</v>
      </c>
      <c r="DO27" s="78">
        <v>2</v>
      </c>
      <c r="DP27" s="56">
        <v>1</v>
      </c>
      <c r="DQ27" s="125">
        <f t="shared" si="6"/>
        <v>0.9132420091324202</v>
      </c>
      <c r="DR27" s="30">
        <f t="shared" si="6"/>
        <v>0.45454545454545453</v>
      </c>
      <c r="DS27" s="88">
        <f t="shared" si="27"/>
        <v>1</v>
      </c>
      <c r="DT27" s="15"/>
    </row>
    <row r="28" spans="1:124" s="12" customFormat="1" ht="12" customHeight="1">
      <c r="A28" s="261"/>
      <c r="B28" s="261"/>
      <c r="C28" s="261"/>
      <c r="D28" s="261"/>
      <c r="E28" s="261"/>
      <c r="F28" s="261"/>
      <c r="G28" s="28">
        <v>10</v>
      </c>
      <c r="H28" s="29" t="s">
        <v>21</v>
      </c>
      <c r="I28" s="123">
        <v>33.7</v>
      </c>
      <c r="J28" s="123">
        <v>34.1</v>
      </c>
      <c r="K28" s="125">
        <f t="shared" si="7"/>
        <v>98.82697947214076</v>
      </c>
      <c r="L28" s="28">
        <v>10</v>
      </c>
      <c r="M28" s="29" t="s">
        <v>21</v>
      </c>
      <c r="N28" s="65">
        <v>91</v>
      </c>
      <c r="O28" s="65">
        <v>125</v>
      </c>
      <c r="P28" s="89">
        <v>98</v>
      </c>
      <c r="Q28" s="208">
        <f t="shared" si="8"/>
        <v>107.6923076923077</v>
      </c>
      <c r="R28" s="89">
        <v>128</v>
      </c>
      <c r="S28" s="26">
        <f t="shared" si="9"/>
        <v>102.4</v>
      </c>
      <c r="T28" s="65">
        <f t="shared" si="17"/>
        <v>-30</v>
      </c>
      <c r="U28" s="28">
        <v>10</v>
      </c>
      <c r="V28" s="29" t="s">
        <v>21</v>
      </c>
      <c r="W28" s="65">
        <v>10792</v>
      </c>
      <c r="X28" s="65">
        <v>10753</v>
      </c>
      <c r="Y28" s="30">
        <f t="shared" si="22"/>
        <v>100.36268948200502</v>
      </c>
      <c r="Z28" s="30">
        <f t="shared" si="23"/>
        <v>32.02373887240356</v>
      </c>
      <c r="AA28" s="30">
        <f t="shared" si="28"/>
        <v>31.53372434017595</v>
      </c>
      <c r="AB28" s="60">
        <v>10</v>
      </c>
      <c r="AC28" s="57" t="s">
        <v>21</v>
      </c>
      <c r="AD28" s="155">
        <v>150</v>
      </c>
      <c r="AE28" s="162">
        <v>86</v>
      </c>
      <c r="AF28" s="160">
        <v>4142</v>
      </c>
      <c r="AG28" s="163">
        <v>40</v>
      </c>
      <c r="AH28" s="162">
        <v>107</v>
      </c>
      <c r="AI28" s="184">
        <v>3694</v>
      </c>
      <c r="AJ28" s="186">
        <v>89</v>
      </c>
      <c r="AK28" s="3">
        <v>10</v>
      </c>
      <c r="AL28" s="29" t="s">
        <v>21</v>
      </c>
      <c r="AM28" s="132">
        <v>21300.7</v>
      </c>
      <c r="AN28" s="92">
        <v>25</v>
      </c>
      <c r="AO28" s="75">
        <v>18142.7</v>
      </c>
      <c r="AP28" s="3">
        <v>29</v>
      </c>
      <c r="AQ28" s="30">
        <f t="shared" si="18"/>
        <v>117.40644997712579</v>
      </c>
      <c r="AR28" s="28">
        <v>10</v>
      </c>
      <c r="AS28" s="29" t="s">
        <v>21</v>
      </c>
      <c r="AT28" s="102">
        <v>256.5</v>
      </c>
      <c r="AU28" s="107">
        <v>99.99991125359404</v>
      </c>
      <c r="AV28" s="112">
        <v>100.00510081355074</v>
      </c>
      <c r="AW28" s="112">
        <v>100.00348538696468</v>
      </c>
      <c r="AX28" s="113"/>
      <c r="AY28" s="28">
        <v>10</v>
      </c>
      <c r="AZ28" s="29" t="s">
        <v>21</v>
      </c>
      <c r="BA28" s="118">
        <v>15.6</v>
      </c>
      <c r="BB28" s="112"/>
      <c r="BC28" s="112">
        <v>100.03794542757596</v>
      </c>
      <c r="BD28" s="112"/>
      <c r="BE28" s="112">
        <v>249.88452306131256</v>
      </c>
      <c r="BF28" s="112">
        <v>100.00673361031514</v>
      </c>
      <c r="BG28" s="28">
        <v>10</v>
      </c>
      <c r="BH28" s="29" t="s">
        <v>21</v>
      </c>
      <c r="BI28" s="208">
        <v>1000</v>
      </c>
      <c r="BJ28" s="200">
        <v>106</v>
      </c>
      <c r="BK28" s="200">
        <v>183</v>
      </c>
      <c r="BL28" s="209">
        <f t="shared" si="10"/>
        <v>5464.48087431694</v>
      </c>
      <c r="BM28" s="28">
        <v>10</v>
      </c>
      <c r="BN28" s="29" t="s">
        <v>21</v>
      </c>
      <c r="BO28" s="123">
        <v>3518.9</v>
      </c>
      <c r="BP28" s="69">
        <v>3489.6</v>
      </c>
      <c r="BQ28" s="125">
        <f t="shared" si="19"/>
        <v>100.8396377808345</v>
      </c>
      <c r="BR28" s="208">
        <v>4.3844856661045535</v>
      </c>
      <c r="BS28" s="123">
        <v>2522.96</v>
      </c>
      <c r="BT28" s="26">
        <v>2704.05</v>
      </c>
      <c r="BU28" s="30">
        <f t="shared" si="20"/>
        <v>93.30300845028752</v>
      </c>
      <c r="BV28" s="28">
        <v>10</v>
      </c>
      <c r="BW28" s="29" t="s">
        <v>21</v>
      </c>
      <c r="BX28" s="147">
        <v>2413</v>
      </c>
      <c r="BY28" s="73">
        <v>2338</v>
      </c>
      <c r="BZ28" s="30">
        <f t="shared" si="11"/>
        <v>103.20786997433704</v>
      </c>
      <c r="CA28" s="168">
        <v>4731.080599999999</v>
      </c>
      <c r="CB28" s="219">
        <v>360</v>
      </c>
      <c r="CC28" s="168">
        <v>1137.1</v>
      </c>
      <c r="CD28" s="28">
        <v>10</v>
      </c>
      <c r="CE28" s="29" t="s">
        <v>21</v>
      </c>
      <c r="CF28" s="216">
        <v>220</v>
      </c>
      <c r="CG28" s="219">
        <v>696</v>
      </c>
      <c r="CH28" s="168">
        <v>844.8</v>
      </c>
      <c r="CI28" s="219">
        <v>406</v>
      </c>
      <c r="CJ28" s="219">
        <v>230</v>
      </c>
      <c r="CK28" s="219">
        <v>246</v>
      </c>
      <c r="CL28" s="3">
        <v>10</v>
      </c>
      <c r="CM28" s="63" t="s">
        <v>21</v>
      </c>
      <c r="CN28" s="198">
        <v>21</v>
      </c>
      <c r="CO28" s="198">
        <v>21</v>
      </c>
      <c r="CP28" s="193" t="s">
        <v>87</v>
      </c>
      <c r="CQ28" s="216">
        <v>3</v>
      </c>
      <c r="CR28" s="216">
        <v>47</v>
      </c>
      <c r="CS28" s="209" t="s">
        <v>87</v>
      </c>
      <c r="CT28" s="28">
        <v>10</v>
      </c>
      <c r="CU28" s="29" t="s">
        <v>21</v>
      </c>
      <c r="CV28" s="78">
        <v>150</v>
      </c>
      <c r="CW28" s="56">
        <v>150</v>
      </c>
      <c r="CX28" s="30">
        <f t="shared" si="14"/>
        <v>100</v>
      </c>
      <c r="CY28" s="78">
        <v>38</v>
      </c>
      <c r="CZ28" s="56">
        <v>40</v>
      </c>
      <c r="DA28" s="30">
        <f t="shared" si="15"/>
        <v>95</v>
      </c>
      <c r="DB28" s="78">
        <v>31</v>
      </c>
      <c r="DC28" s="56">
        <v>34</v>
      </c>
      <c r="DD28" s="30">
        <f t="shared" si="16"/>
        <v>91.17647058823529</v>
      </c>
      <c r="DE28" s="28">
        <v>10</v>
      </c>
      <c r="DF28" s="29" t="s">
        <v>21</v>
      </c>
      <c r="DG28" s="174">
        <v>1</v>
      </c>
      <c r="DH28" s="174">
        <v>1</v>
      </c>
      <c r="DI28" s="147">
        <v>3</v>
      </c>
      <c r="DJ28" s="147">
        <v>70</v>
      </c>
      <c r="DK28" s="78">
        <v>1517</v>
      </c>
      <c r="DL28" s="147">
        <f t="shared" si="26"/>
        <v>1405.6708673091177</v>
      </c>
      <c r="DM28" s="28">
        <v>10</v>
      </c>
      <c r="DN28" s="29" t="s">
        <v>21</v>
      </c>
      <c r="DO28" s="78">
        <v>9</v>
      </c>
      <c r="DP28" s="56">
        <v>5</v>
      </c>
      <c r="DQ28" s="125">
        <f t="shared" si="6"/>
        <v>2.6706231454005933</v>
      </c>
      <c r="DR28" s="30">
        <f t="shared" si="6"/>
        <v>1.466275659824047</v>
      </c>
      <c r="DS28" s="88">
        <f t="shared" si="27"/>
        <v>4</v>
      </c>
      <c r="DT28" s="15"/>
    </row>
    <row r="29" spans="1:124" s="12" customFormat="1" ht="12" customHeight="1">
      <c r="A29" s="261"/>
      <c r="B29" s="261"/>
      <c r="C29" s="261"/>
      <c r="D29" s="261"/>
      <c r="E29" s="261"/>
      <c r="F29" s="261"/>
      <c r="G29" s="28">
        <v>11</v>
      </c>
      <c r="H29" s="29" t="s">
        <v>22</v>
      </c>
      <c r="I29" s="123">
        <v>16.7</v>
      </c>
      <c r="J29" s="123">
        <v>16.8</v>
      </c>
      <c r="K29" s="125">
        <f t="shared" si="7"/>
        <v>99.4047619047619</v>
      </c>
      <c r="L29" s="28">
        <v>11</v>
      </c>
      <c r="M29" s="29" t="s">
        <v>22</v>
      </c>
      <c r="N29" s="65">
        <v>43</v>
      </c>
      <c r="O29" s="65">
        <v>45</v>
      </c>
      <c r="P29" s="89">
        <v>42</v>
      </c>
      <c r="Q29" s="208">
        <f t="shared" si="8"/>
        <v>97.67441860465117</v>
      </c>
      <c r="R29" s="89">
        <v>41</v>
      </c>
      <c r="S29" s="26">
        <f t="shared" si="9"/>
        <v>91.11111111111111</v>
      </c>
      <c r="T29" s="65">
        <f t="shared" si="17"/>
        <v>1</v>
      </c>
      <c r="U29" s="28">
        <v>11</v>
      </c>
      <c r="V29" s="29" t="s">
        <v>22</v>
      </c>
      <c r="W29" s="65">
        <v>4054</v>
      </c>
      <c r="X29" s="65">
        <v>4028</v>
      </c>
      <c r="Y29" s="30">
        <f t="shared" si="22"/>
        <v>100.64548162859981</v>
      </c>
      <c r="Z29" s="30">
        <f t="shared" si="23"/>
        <v>24.275449101796408</v>
      </c>
      <c r="AA29" s="30">
        <f t="shared" si="28"/>
        <v>23.976190476190474</v>
      </c>
      <c r="AB29" s="60">
        <v>11</v>
      </c>
      <c r="AC29" s="57" t="s">
        <v>22</v>
      </c>
      <c r="AD29" s="155">
        <v>140</v>
      </c>
      <c r="AE29" s="159">
        <v>84</v>
      </c>
      <c r="AF29" s="159">
        <v>2234</v>
      </c>
      <c r="AG29" s="163">
        <v>2</v>
      </c>
      <c r="AH29" s="159">
        <v>77</v>
      </c>
      <c r="AI29" s="181">
        <v>1987</v>
      </c>
      <c r="AJ29" s="186">
        <v>88.9</v>
      </c>
      <c r="AK29" s="3">
        <v>11</v>
      </c>
      <c r="AL29" s="29" t="s">
        <v>22</v>
      </c>
      <c r="AM29" s="132">
        <v>20345.8</v>
      </c>
      <c r="AN29" s="92">
        <v>40</v>
      </c>
      <c r="AO29" s="75">
        <v>16662.4</v>
      </c>
      <c r="AP29" s="3">
        <v>37</v>
      </c>
      <c r="AQ29" s="30">
        <f t="shared" si="18"/>
        <v>122.10605915114267</v>
      </c>
      <c r="AR29" s="28">
        <v>11</v>
      </c>
      <c r="AS29" s="29" t="s">
        <v>22</v>
      </c>
      <c r="AT29" s="102">
        <v>125.3</v>
      </c>
      <c r="AU29" s="107">
        <v>100.00014510446613</v>
      </c>
      <c r="AV29" s="112">
        <v>100.00627618260735</v>
      </c>
      <c r="AW29" s="112">
        <v>100.01691137681323</v>
      </c>
      <c r="AX29" s="113"/>
      <c r="AY29" s="28">
        <v>11</v>
      </c>
      <c r="AZ29" s="29" t="s">
        <v>22</v>
      </c>
      <c r="BA29" s="118">
        <v>27</v>
      </c>
      <c r="BB29" s="112"/>
      <c r="BC29" s="112">
        <v>103.05155124594627</v>
      </c>
      <c r="BD29" s="112">
        <v>100.02264793611218</v>
      </c>
      <c r="BE29" s="112"/>
      <c r="BF29" s="112">
        <v>100.00113583874118</v>
      </c>
      <c r="BG29" s="28">
        <v>11</v>
      </c>
      <c r="BH29" s="29" t="s">
        <v>22</v>
      </c>
      <c r="BI29" s="208">
        <v>510</v>
      </c>
      <c r="BJ29" s="200">
        <v>74</v>
      </c>
      <c r="BK29" s="200">
        <v>79</v>
      </c>
      <c r="BL29" s="209">
        <f t="shared" si="10"/>
        <v>6455.696202531645</v>
      </c>
      <c r="BM29" s="28">
        <v>11</v>
      </c>
      <c r="BN29" s="29" t="s">
        <v>22</v>
      </c>
      <c r="BO29" s="178">
        <v>3409.3</v>
      </c>
      <c r="BP29" s="68">
        <v>3625.8</v>
      </c>
      <c r="BQ29" s="125">
        <f t="shared" si="19"/>
        <v>94.02890396602129</v>
      </c>
      <c r="BR29" s="208">
        <v>8.705153888180659</v>
      </c>
      <c r="BS29" s="123">
        <v>2442.58</v>
      </c>
      <c r="BT29" s="26">
        <v>2404.11</v>
      </c>
      <c r="BU29" s="30">
        <f t="shared" si="20"/>
        <v>101.60017636464221</v>
      </c>
      <c r="BV29" s="28">
        <v>11</v>
      </c>
      <c r="BW29" s="29" t="s">
        <v>22</v>
      </c>
      <c r="BX29" s="147">
        <v>1497</v>
      </c>
      <c r="BY29" s="73">
        <v>1397</v>
      </c>
      <c r="BZ29" s="30">
        <f t="shared" si="11"/>
        <v>107.1581961345741</v>
      </c>
      <c r="CA29" s="168">
        <v>2975.4912000000004</v>
      </c>
      <c r="CB29" s="219">
        <v>205</v>
      </c>
      <c r="CC29" s="168">
        <v>639</v>
      </c>
      <c r="CD29" s="28">
        <v>11</v>
      </c>
      <c r="CE29" s="29" t="s">
        <v>22</v>
      </c>
      <c r="CF29" s="216">
        <v>186</v>
      </c>
      <c r="CG29" s="219">
        <v>625</v>
      </c>
      <c r="CH29" s="168">
        <v>818.8</v>
      </c>
      <c r="CI29" s="219">
        <v>264</v>
      </c>
      <c r="CJ29" s="219">
        <v>151</v>
      </c>
      <c r="CK29" s="219">
        <v>161</v>
      </c>
      <c r="CL29" s="3">
        <v>11</v>
      </c>
      <c r="CM29" s="63" t="s">
        <v>22</v>
      </c>
      <c r="CN29" s="198">
        <v>0</v>
      </c>
      <c r="CO29" s="198">
        <v>0</v>
      </c>
      <c r="CP29" s="193" t="s">
        <v>87</v>
      </c>
      <c r="CQ29" s="216">
        <v>0</v>
      </c>
      <c r="CR29" s="216">
        <v>0</v>
      </c>
      <c r="CS29" s="209" t="s">
        <v>87</v>
      </c>
      <c r="CT29" s="28">
        <v>11</v>
      </c>
      <c r="CU29" s="29" t="s">
        <v>22</v>
      </c>
      <c r="CV29" s="78">
        <v>130</v>
      </c>
      <c r="CW29" s="56">
        <v>130</v>
      </c>
      <c r="CX29" s="30">
        <f t="shared" si="14"/>
        <v>100</v>
      </c>
      <c r="CY29" s="78">
        <v>26</v>
      </c>
      <c r="CZ29" s="56">
        <v>35</v>
      </c>
      <c r="DA29" s="30">
        <f t="shared" si="15"/>
        <v>74.28571428571429</v>
      </c>
      <c r="DB29" s="78">
        <v>18</v>
      </c>
      <c r="DC29" s="56">
        <v>16</v>
      </c>
      <c r="DD29" s="30">
        <f t="shared" si="16"/>
        <v>112.5</v>
      </c>
      <c r="DE29" s="28">
        <v>11</v>
      </c>
      <c r="DF29" s="29" t="s">
        <v>22</v>
      </c>
      <c r="DG29" s="174"/>
      <c r="DH29" s="174">
        <v>1</v>
      </c>
      <c r="DI29" s="147">
        <v>1</v>
      </c>
      <c r="DJ29" s="147">
        <v>25</v>
      </c>
      <c r="DK29" s="78">
        <v>553</v>
      </c>
      <c r="DL29" s="147">
        <f t="shared" si="26"/>
        <v>1364.0848544647263</v>
      </c>
      <c r="DM29" s="28">
        <v>11</v>
      </c>
      <c r="DN29" s="29" t="s">
        <v>22</v>
      </c>
      <c r="DO29" s="78">
        <v>2</v>
      </c>
      <c r="DP29" s="56">
        <v>3</v>
      </c>
      <c r="DQ29" s="125">
        <f t="shared" si="6"/>
        <v>1.1976047904191616</v>
      </c>
      <c r="DR29" s="30">
        <f t="shared" si="6"/>
        <v>1.7857142857142858</v>
      </c>
      <c r="DS29" s="76">
        <f t="shared" si="27"/>
        <v>-1</v>
      </c>
      <c r="DT29" s="13"/>
    </row>
    <row r="30" spans="1:124" s="12" customFormat="1" ht="12" customHeight="1">
      <c r="A30" s="261"/>
      <c r="B30" s="261"/>
      <c r="C30" s="261"/>
      <c r="D30" s="261"/>
      <c r="E30" s="261"/>
      <c r="F30" s="261"/>
      <c r="G30" s="28">
        <v>12</v>
      </c>
      <c r="H30" s="29" t="s">
        <v>23</v>
      </c>
      <c r="I30" s="123">
        <v>53.7</v>
      </c>
      <c r="J30" s="123">
        <v>53.8</v>
      </c>
      <c r="K30" s="125">
        <f t="shared" si="7"/>
        <v>99.81412639405207</v>
      </c>
      <c r="L30" s="28">
        <v>12</v>
      </c>
      <c r="M30" s="29" t="s">
        <v>23</v>
      </c>
      <c r="N30" s="65">
        <v>143</v>
      </c>
      <c r="O30" s="65">
        <v>233</v>
      </c>
      <c r="P30" s="89">
        <v>133</v>
      </c>
      <c r="Q30" s="208">
        <f t="shared" si="8"/>
        <v>93.00699300699301</v>
      </c>
      <c r="R30" s="89">
        <v>192</v>
      </c>
      <c r="S30" s="26">
        <f t="shared" si="9"/>
        <v>82.40343347639485</v>
      </c>
      <c r="T30" s="65">
        <f t="shared" si="17"/>
        <v>-59</v>
      </c>
      <c r="U30" s="28">
        <v>12</v>
      </c>
      <c r="V30" s="29" t="s">
        <v>23</v>
      </c>
      <c r="W30" s="65">
        <v>18402</v>
      </c>
      <c r="X30" s="65">
        <v>18362</v>
      </c>
      <c r="Y30" s="30">
        <f t="shared" si="22"/>
        <v>100.21784119376976</v>
      </c>
      <c r="Z30" s="30">
        <f t="shared" si="23"/>
        <v>34.268156424581</v>
      </c>
      <c r="AA30" s="30">
        <f t="shared" si="28"/>
        <v>34.13011152416357</v>
      </c>
      <c r="AB30" s="60">
        <v>12</v>
      </c>
      <c r="AC30" s="57" t="s">
        <v>23</v>
      </c>
      <c r="AD30" s="155">
        <v>190</v>
      </c>
      <c r="AE30" s="160">
        <v>95</v>
      </c>
      <c r="AF30" s="160">
        <v>11538</v>
      </c>
      <c r="AG30" s="163">
        <v>91</v>
      </c>
      <c r="AH30" s="160">
        <v>110</v>
      </c>
      <c r="AI30" s="182">
        <v>8013</v>
      </c>
      <c r="AJ30" s="186">
        <v>69</v>
      </c>
      <c r="AK30" s="3">
        <v>12</v>
      </c>
      <c r="AL30" s="29" t="s">
        <v>23</v>
      </c>
      <c r="AM30" s="132">
        <v>20707.1</v>
      </c>
      <c r="AN30" s="92">
        <v>32</v>
      </c>
      <c r="AO30" s="75">
        <v>17923</v>
      </c>
      <c r="AP30" s="3">
        <v>31</v>
      </c>
      <c r="AQ30" s="30">
        <f t="shared" si="18"/>
        <v>115.53367181833399</v>
      </c>
      <c r="AR30" s="28">
        <v>12</v>
      </c>
      <c r="AS30" s="29" t="s">
        <v>23</v>
      </c>
      <c r="AT30" s="102">
        <v>167</v>
      </c>
      <c r="AU30" s="107">
        <v>100.1082331251558</v>
      </c>
      <c r="AV30" s="112">
        <v>100.08001352910145</v>
      </c>
      <c r="AW30" s="112">
        <v>100.02953180727087</v>
      </c>
      <c r="AX30" s="113"/>
      <c r="AY30" s="28">
        <v>12</v>
      </c>
      <c r="AZ30" s="29" t="s">
        <v>23</v>
      </c>
      <c r="BA30" s="118">
        <v>100.3</v>
      </c>
      <c r="BB30" s="112"/>
      <c r="BC30" s="112">
        <v>100.03794542757596</v>
      </c>
      <c r="BD30" s="112">
        <v>100.03535662132825</v>
      </c>
      <c r="BE30" s="112"/>
      <c r="BF30" s="112">
        <v>100.78097960632711</v>
      </c>
      <c r="BG30" s="28">
        <v>12</v>
      </c>
      <c r="BH30" s="29" t="s">
        <v>23</v>
      </c>
      <c r="BI30" s="208">
        <v>1790</v>
      </c>
      <c r="BJ30" s="200">
        <v>210</v>
      </c>
      <c r="BK30" s="200">
        <v>282</v>
      </c>
      <c r="BL30" s="209">
        <f t="shared" si="10"/>
        <v>6347.517730496454</v>
      </c>
      <c r="BM30" s="28">
        <v>12</v>
      </c>
      <c r="BN30" s="29" t="s">
        <v>23</v>
      </c>
      <c r="BO30" s="123">
        <v>6064.6</v>
      </c>
      <c r="BP30" s="69">
        <v>6218.9</v>
      </c>
      <c r="BQ30" s="125">
        <f t="shared" si="19"/>
        <v>97.51885381659136</v>
      </c>
      <c r="BR30" s="208">
        <v>4.35067774376913</v>
      </c>
      <c r="BS30" s="123">
        <v>2163.17</v>
      </c>
      <c r="BT30" s="26">
        <v>2047.59</v>
      </c>
      <c r="BU30" s="30">
        <f t="shared" si="20"/>
        <v>105.64468472692288</v>
      </c>
      <c r="BV30" s="28">
        <v>12</v>
      </c>
      <c r="BW30" s="29" t="s">
        <v>23</v>
      </c>
      <c r="BX30" s="147">
        <v>3962</v>
      </c>
      <c r="BY30" s="73">
        <v>3880</v>
      </c>
      <c r="BZ30" s="30">
        <f t="shared" si="11"/>
        <v>102.11340206185567</v>
      </c>
      <c r="CA30" s="168">
        <v>7550.105</v>
      </c>
      <c r="CB30" s="219">
        <v>613</v>
      </c>
      <c r="CC30" s="168">
        <v>1958.8</v>
      </c>
      <c r="CD30" s="28">
        <v>12</v>
      </c>
      <c r="CE30" s="29" t="s">
        <v>23</v>
      </c>
      <c r="CF30" s="216">
        <v>340</v>
      </c>
      <c r="CG30" s="219">
        <v>1079</v>
      </c>
      <c r="CH30" s="168">
        <v>1467</v>
      </c>
      <c r="CI30" s="219">
        <v>636</v>
      </c>
      <c r="CJ30" s="219">
        <v>331</v>
      </c>
      <c r="CK30" s="219">
        <v>347</v>
      </c>
      <c r="CL30" s="3">
        <v>12</v>
      </c>
      <c r="CM30" s="63" t="s">
        <v>23</v>
      </c>
      <c r="CN30" s="198">
        <v>0</v>
      </c>
      <c r="CO30" s="198">
        <v>0</v>
      </c>
      <c r="CP30" s="193" t="s">
        <v>87</v>
      </c>
      <c r="CQ30" s="216">
        <v>1</v>
      </c>
      <c r="CR30" s="216">
        <v>48</v>
      </c>
      <c r="CS30" s="209">
        <f t="shared" si="13"/>
        <v>2.083333333333333</v>
      </c>
      <c r="CT30" s="28">
        <v>12</v>
      </c>
      <c r="CU30" s="29" t="s">
        <v>23</v>
      </c>
      <c r="CV30" s="78">
        <v>200</v>
      </c>
      <c r="CW30" s="56">
        <v>200</v>
      </c>
      <c r="CX30" s="30">
        <f t="shared" si="14"/>
        <v>100</v>
      </c>
      <c r="CY30" s="78">
        <v>83</v>
      </c>
      <c r="CZ30" s="56">
        <v>15</v>
      </c>
      <c r="DA30" s="30">
        <f t="shared" si="15"/>
        <v>553.3333333333334</v>
      </c>
      <c r="DB30" s="78">
        <v>25</v>
      </c>
      <c r="DC30" s="56">
        <v>24</v>
      </c>
      <c r="DD30" s="30">
        <f t="shared" si="16"/>
        <v>104.16666666666667</v>
      </c>
      <c r="DE30" s="28">
        <v>12</v>
      </c>
      <c r="DF30" s="29" t="s">
        <v>23</v>
      </c>
      <c r="DG30" s="174"/>
      <c r="DH30" s="174">
        <v>1</v>
      </c>
      <c r="DI30" s="147">
        <v>1</v>
      </c>
      <c r="DJ30" s="147">
        <v>30</v>
      </c>
      <c r="DK30" s="78">
        <v>1020</v>
      </c>
      <c r="DL30" s="147">
        <f t="shared" si="26"/>
        <v>554.2875774372351</v>
      </c>
      <c r="DM30" s="28">
        <v>12</v>
      </c>
      <c r="DN30" s="29" t="s">
        <v>23</v>
      </c>
      <c r="DO30" s="78">
        <v>18</v>
      </c>
      <c r="DP30" s="56">
        <v>8</v>
      </c>
      <c r="DQ30" s="125">
        <f t="shared" si="6"/>
        <v>3.35195530726257</v>
      </c>
      <c r="DR30" s="30">
        <f t="shared" si="6"/>
        <v>1.4869888475836432</v>
      </c>
      <c r="DS30" s="88">
        <f t="shared" si="27"/>
        <v>10</v>
      </c>
      <c r="DT30" s="13"/>
    </row>
    <row r="31" spans="1:124" s="12" customFormat="1" ht="12" customHeight="1">
      <c r="A31" s="261"/>
      <c r="B31" s="261"/>
      <c r="C31" s="261"/>
      <c r="D31" s="261"/>
      <c r="E31" s="261"/>
      <c r="F31" s="261"/>
      <c r="G31" s="28">
        <v>13</v>
      </c>
      <c r="H31" s="29" t="s">
        <v>24</v>
      </c>
      <c r="I31" s="123">
        <v>36.4</v>
      </c>
      <c r="J31" s="123">
        <v>36.7</v>
      </c>
      <c r="K31" s="125">
        <f t="shared" si="7"/>
        <v>99.18256130790189</v>
      </c>
      <c r="L31" s="28">
        <v>13</v>
      </c>
      <c r="M31" s="29" t="s">
        <v>24</v>
      </c>
      <c r="N31" s="65">
        <v>98</v>
      </c>
      <c r="O31" s="65">
        <v>119</v>
      </c>
      <c r="P31" s="89">
        <v>88</v>
      </c>
      <c r="Q31" s="208">
        <f t="shared" si="8"/>
        <v>89.79591836734694</v>
      </c>
      <c r="R31" s="89">
        <v>108</v>
      </c>
      <c r="S31" s="26">
        <f t="shared" si="9"/>
        <v>90.75630252100841</v>
      </c>
      <c r="T31" s="65">
        <f t="shared" si="17"/>
        <v>-20</v>
      </c>
      <c r="U31" s="28">
        <v>13</v>
      </c>
      <c r="V31" s="29" t="s">
        <v>24</v>
      </c>
      <c r="W31" s="65">
        <v>9717</v>
      </c>
      <c r="X31" s="65">
        <v>9684</v>
      </c>
      <c r="Y31" s="30">
        <f t="shared" si="22"/>
        <v>100.34076827757126</v>
      </c>
      <c r="Z31" s="30">
        <f t="shared" si="23"/>
        <v>26.695054945054945</v>
      </c>
      <c r="AA31" s="30">
        <f t="shared" si="28"/>
        <v>26.386920980926433</v>
      </c>
      <c r="AB31" s="60">
        <v>13</v>
      </c>
      <c r="AC31" s="57" t="s">
        <v>24</v>
      </c>
      <c r="AD31" s="155">
        <v>236</v>
      </c>
      <c r="AE31" s="160">
        <v>120</v>
      </c>
      <c r="AF31" s="160">
        <v>6318</v>
      </c>
      <c r="AG31" s="163">
        <v>11</v>
      </c>
      <c r="AH31" s="160">
        <v>167</v>
      </c>
      <c r="AI31" s="182">
        <v>5343</v>
      </c>
      <c r="AJ31" s="186">
        <v>85</v>
      </c>
      <c r="AK31" s="3">
        <v>13</v>
      </c>
      <c r="AL31" s="29" t="s">
        <v>24</v>
      </c>
      <c r="AM31" s="132">
        <v>22536.3</v>
      </c>
      <c r="AN31" s="92">
        <v>15</v>
      </c>
      <c r="AO31" s="75">
        <v>19297.1</v>
      </c>
      <c r="AP31" s="3">
        <v>18</v>
      </c>
      <c r="AQ31" s="30">
        <f t="shared" si="18"/>
        <v>116.78594192909817</v>
      </c>
      <c r="AR31" s="28">
        <v>13</v>
      </c>
      <c r="AS31" s="29" t="s">
        <v>24</v>
      </c>
      <c r="AT31" s="102">
        <v>249</v>
      </c>
      <c r="AU31" s="107">
        <v>100.00030554726371</v>
      </c>
      <c r="AV31" s="112">
        <v>100.0078967836292</v>
      </c>
      <c r="AW31" s="112">
        <v>100.0078967836292</v>
      </c>
      <c r="AX31" s="113"/>
      <c r="AY31" s="28">
        <v>13</v>
      </c>
      <c r="AZ31" s="29" t="s">
        <v>24</v>
      </c>
      <c r="BA31" s="118">
        <v>8.5</v>
      </c>
      <c r="BB31" s="112"/>
      <c r="BC31" s="112">
        <v>100.08001352910145</v>
      </c>
      <c r="BD31" s="112"/>
      <c r="BE31" s="112"/>
      <c r="BF31" s="112"/>
      <c r="BG31" s="28">
        <v>13</v>
      </c>
      <c r="BH31" s="29" t="s">
        <v>24</v>
      </c>
      <c r="BI31" s="208">
        <v>670</v>
      </c>
      <c r="BJ31" s="200">
        <v>67</v>
      </c>
      <c r="BK31" s="200">
        <v>82</v>
      </c>
      <c r="BL31" s="209">
        <f t="shared" si="10"/>
        <v>8170.731707317073</v>
      </c>
      <c r="BM31" s="28">
        <v>13</v>
      </c>
      <c r="BN31" s="29" t="s">
        <v>24</v>
      </c>
      <c r="BO31" s="123">
        <v>2915.5</v>
      </c>
      <c r="BP31" s="69">
        <v>3013.3</v>
      </c>
      <c r="BQ31" s="125">
        <f t="shared" si="19"/>
        <v>96.75438887598314</v>
      </c>
      <c r="BR31" s="208">
        <v>4.870994748458787</v>
      </c>
      <c r="BS31" s="123">
        <v>1535.67</v>
      </c>
      <c r="BT31" s="26">
        <v>1491.13</v>
      </c>
      <c r="BU31" s="30">
        <f t="shared" si="20"/>
        <v>102.98699643894227</v>
      </c>
      <c r="BV31" s="28">
        <v>13</v>
      </c>
      <c r="BW31" s="29" t="s">
        <v>24</v>
      </c>
      <c r="BX31" s="147">
        <v>2779</v>
      </c>
      <c r="BY31" s="73">
        <v>2507</v>
      </c>
      <c r="BZ31" s="30">
        <f t="shared" si="11"/>
        <v>110.84962106102911</v>
      </c>
      <c r="CA31" s="168">
        <v>5786.823</v>
      </c>
      <c r="CB31" s="219">
        <v>448</v>
      </c>
      <c r="CC31" s="168">
        <v>1486</v>
      </c>
      <c r="CD31" s="28">
        <v>13</v>
      </c>
      <c r="CE31" s="29" t="s">
        <v>24</v>
      </c>
      <c r="CF31" s="216">
        <v>280</v>
      </c>
      <c r="CG31" s="219">
        <v>916</v>
      </c>
      <c r="CH31" s="168">
        <v>1238</v>
      </c>
      <c r="CI31" s="219">
        <v>556</v>
      </c>
      <c r="CJ31" s="219">
        <v>304</v>
      </c>
      <c r="CK31" s="219">
        <v>323</v>
      </c>
      <c r="CL31" s="3">
        <v>13</v>
      </c>
      <c r="CM31" s="63" t="s">
        <v>24</v>
      </c>
      <c r="CN31" s="198">
        <v>0</v>
      </c>
      <c r="CO31" s="198">
        <v>0</v>
      </c>
      <c r="CP31" s="193" t="s">
        <v>87</v>
      </c>
      <c r="CQ31" s="216">
        <v>32</v>
      </c>
      <c r="CR31" s="216">
        <v>41</v>
      </c>
      <c r="CS31" s="209">
        <f t="shared" si="13"/>
        <v>78.04878048780488</v>
      </c>
      <c r="CT31" s="28">
        <v>13</v>
      </c>
      <c r="CU31" s="29" t="s">
        <v>24</v>
      </c>
      <c r="CV31" s="78">
        <v>12</v>
      </c>
      <c r="CW31" s="56">
        <v>19</v>
      </c>
      <c r="CX31" s="30">
        <f>(CV31/CW31)*100</f>
        <v>63.1578947368421</v>
      </c>
      <c r="CY31" s="78">
        <v>19</v>
      </c>
      <c r="CZ31" s="56">
        <v>19</v>
      </c>
      <c r="DA31" s="30">
        <f t="shared" si="15"/>
        <v>100</v>
      </c>
      <c r="DB31" s="78">
        <v>20</v>
      </c>
      <c r="DC31" s="56">
        <v>30</v>
      </c>
      <c r="DD31" s="30">
        <f t="shared" si="16"/>
        <v>66.66666666666666</v>
      </c>
      <c r="DE31" s="28">
        <v>13</v>
      </c>
      <c r="DF31" s="29" t="s">
        <v>24</v>
      </c>
      <c r="DG31" s="174">
        <v>1</v>
      </c>
      <c r="DH31" s="174">
        <v>1</v>
      </c>
      <c r="DI31" s="147">
        <v>1</v>
      </c>
      <c r="DJ31" s="147">
        <v>22</v>
      </c>
      <c r="DK31" s="78">
        <v>1362</v>
      </c>
      <c r="DL31" s="147">
        <f t="shared" si="26"/>
        <v>1401.6671812287743</v>
      </c>
      <c r="DM31" s="28">
        <v>13</v>
      </c>
      <c r="DN31" s="29" t="s">
        <v>24</v>
      </c>
      <c r="DO31" s="78">
        <v>4</v>
      </c>
      <c r="DP31" s="56">
        <v>9</v>
      </c>
      <c r="DQ31" s="125">
        <f t="shared" si="6"/>
        <v>1.098901098901099</v>
      </c>
      <c r="DR31" s="30">
        <f t="shared" si="6"/>
        <v>2.4523160762942777</v>
      </c>
      <c r="DS31" s="72">
        <f t="shared" si="27"/>
        <v>-5</v>
      </c>
      <c r="DT31" s="13"/>
    </row>
    <row r="32" spans="1:124" s="12" customFormat="1" ht="12" customHeight="1">
      <c r="A32" s="261"/>
      <c r="B32" s="261"/>
      <c r="C32" s="261"/>
      <c r="D32" s="261"/>
      <c r="E32" s="261"/>
      <c r="F32" s="261"/>
      <c r="G32" s="28">
        <v>14</v>
      </c>
      <c r="H32" s="29" t="s">
        <v>25</v>
      </c>
      <c r="I32" s="123">
        <v>28.2</v>
      </c>
      <c r="J32" s="123">
        <v>28.7</v>
      </c>
      <c r="K32" s="125">
        <f t="shared" si="7"/>
        <v>98.25783972125436</v>
      </c>
      <c r="L32" s="28">
        <v>14</v>
      </c>
      <c r="M32" s="29" t="s">
        <v>25</v>
      </c>
      <c r="N32" s="65">
        <v>61</v>
      </c>
      <c r="O32" s="65">
        <v>124</v>
      </c>
      <c r="P32" s="89">
        <v>65</v>
      </c>
      <c r="Q32" s="208">
        <f t="shared" si="8"/>
        <v>106.55737704918033</v>
      </c>
      <c r="R32" s="89">
        <v>107</v>
      </c>
      <c r="S32" s="26">
        <f t="shared" si="9"/>
        <v>86.29032258064517</v>
      </c>
      <c r="T32" s="65">
        <f t="shared" si="17"/>
        <v>-42</v>
      </c>
      <c r="U32" s="28">
        <v>14</v>
      </c>
      <c r="V32" s="29" t="s">
        <v>25</v>
      </c>
      <c r="W32" s="65">
        <v>9602</v>
      </c>
      <c r="X32" s="65">
        <v>9521</v>
      </c>
      <c r="Y32" s="30">
        <f t="shared" si="22"/>
        <v>100.8507509715366</v>
      </c>
      <c r="Z32" s="30">
        <f t="shared" si="23"/>
        <v>34.04964539007092</v>
      </c>
      <c r="AA32" s="30">
        <f t="shared" si="28"/>
        <v>33.174216027874564</v>
      </c>
      <c r="AB32" s="60">
        <v>14</v>
      </c>
      <c r="AC32" s="57" t="s">
        <v>25</v>
      </c>
      <c r="AD32" s="155">
        <v>225</v>
      </c>
      <c r="AE32" s="160">
        <v>106</v>
      </c>
      <c r="AF32" s="165">
        <v>6080</v>
      </c>
      <c r="AG32" s="163">
        <v>35</v>
      </c>
      <c r="AH32" s="160">
        <v>161</v>
      </c>
      <c r="AI32" s="182">
        <v>5310</v>
      </c>
      <c r="AJ32" s="186">
        <v>87</v>
      </c>
      <c r="AK32" s="3">
        <v>14</v>
      </c>
      <c r="AL32" s="29" t="s">
        <v>25</v>
      </c>
      <c r="AM32" s="132">
        <v>22651.6</v>
      </c>
      <c r="AN32" s="92">
        <v>14</v>
      </c>
      <c r="AO32" s="75">
        <v>21869.9</v>
      </c>
      <c r="AP32" s="3">
        <v>6</v>
      </c>
      <c r="AQ32" s="30">
        <f t="shared" si="18"/>
        <v>103.5743190412393</v>
      </c>
      <c r="AR32" s="28">
        <v>14</v>
      </c>
      <c r="AS32" s="29" t="s">
        <v>25</v>
      </c>
      <c r="AT32" s="102">
        <v>145.5</v>
      </c>
      <c r="AU32" s="107">
        <v>100.0485763557593</v>
      </c>
      <c r="AV32" s="112">
        <v>100.03794542757596</v>
      </c>
      <c r="AW32" s="112">
        <v>100.01691137681323</v>
      </c>
      <c r="AX32" s="113"/>
      <c r="AY32" s="28">
        <v>14</v>
      </c>
      <c r="AZ32" s="29" t="s">
        <v>25</v>
      </c>
      <c r="BA32" s="118">
        <v>0</v>
      </c>
      <c r="BB32" s="112"/>
      <c r="BC32" s="112"/>
      <c r="BD32" s="112"/>
      <c r="BE32" s="112"/>
      <c r="BF32" s="112"/>
      <c r="BG32" s="28">
        <v>14</v>
      </c>
      <c r="BH32" s="29" t="s">
        <v>25</v>
      </c>
      <c r="BI32" s="208">
        <v>550</v>
      </c>
      <c r="BJ32" s="200">
        <v>71</v>
      </c>
      <c r="BK32" s="200">
        <v>130</v>
      </c>
      <c r="BL32" s="209">
        <f t="shared" si="10"/>
        <v>4230.7692307692305</v>
      </c>
      <c r="BM32" s="28">
        <v>14</v>
      </c>
      <c r="BN32" s="29" t="s">
        <v>25</v>
      </c>
      <c r="BO32" s="123">
        <v>996.9</v>
      </c>
      <c r="BP32" s="69">
        <v>1230.7</v>
      </c>
      <c r="BQ32" s="125">
        <f t="shared" si="19"/>
        <v>81.00268140082879</v>
      </c>
      <c r="BR32" s="208">
        <v>2.1433230826577208</v>
      </c>
      <c r="BS32" s="123">
        <v>1686.99</v>
      </c>
      <c r="BT32" s="26">
        <v>1661.06</v>
      </c>
      <c r="BU32" s="30">
        <f t="shared" si="20"/>
        <v>101.56105137683167</v>
      </c>
      <c r="BV32" s="28">
        <v>14</v>
      </c>
      <c r="BW32" s="29" t="s">
        <v>25</v>
      </c>
      <c r="BX32" s="147">
        <v>2102</v>
      </c>
      <c r="BY32" s="73">
        <v>1775</v>
      </c>
      <c r="BZ32" s="30">
        <f t="shared" si="11"/>
        <v>118.4225352112676</v>
      </c>
      <c r="CA32" s="168">
        <v>3468.036</v>
      </c>
      <c r="CB32" s="219">
        <v>319</v>
      </c>
      <c r="CC32" s="168">
        <v>1085.7</v>
      </c>
      <c r="CD32" s="28">
        <v>14</v>
      </c>
      <c r="CE32" s="29" t="s">
        <v>25</v>
      </c>
      <c r="CF32" s="216">
        <v>154</v>
      </c>
      <c r="CG32" s="219">
        <v>479</v>
      </c>
      <c r="CH32" s="168">
        <v>628.8</v>
      </c>
      <c r="CI32" s="219">
        <v>319</v>
      </c>
      <c r="CJ32" s="219">
        <v>174</v>
      </c>
      <c r="CK32" s="219">
        <v>185</v>
      </c>
      <c r="CL32" s="3">
        <v>14</v>
      </c>
      <c r="CM32" s="63" t="s">
        <v>25</v>
      </c>
      <c r="CN32" s="198">
        <v>0</v>
      </c>
      <c r="CO32" s="198">
        <v>0</v>
      </c>
      <c r="CP32" s="193" t="s">
        <v>87</v>
      </c>
      <c r="CQ32" s="216">
        <v>4</v>
      </c>
      <c r="CR32" s="216">
        <v>38</v>
      </c>
      <c r="CS32" s="209">
        <f t="shared" si="13"/>
        <v>10.526315789473683</v>
      </c>
      <c r="CT32" s="28">
        <v>14</v>
      </c>
      <c r="CU32" s="29" t="s">
        <v>25</v>
      </c>
      <c r="CV32" s="227"/>
      <c r="CW32" s="49"/>
      <c r="CX32" s="30"/>
      <c r="CY32" s="227"/>
      <c r="CZ32" s="49"/>
      <c r="DA32" s="30"/>
      <c r="DB32" s="227"/>
      <c r="DC32" s="49"/>
      <c r="DD32" s="30"/>
      <c r="DE32" s="28">
        <v>14</v>
      </c>
      <c r="DF32" s="29" t="s">
        <v>25</v>
      </c>
      <c r="DG32" s="174"/>
      <c r="DH32" s="174">
        <v>1</v>
      </c>
      <c r="DI32" s="147">
        <v>1</v>
      </c>
      <c r="DJ32" s="147">
        <v>20</v>
      </c>
      <c r="DK32" s="78">
        <v>900</v>
      </c>
      <c r="DL32" s="147">
        <f t="shared" si="26"/>
        <v>937.3047281816288</v>
      </c>
      <c r="DM32" s="28">
        <v>14</v>
      </c>
      <c r="DN32" s="29" t="s">
        <v>25</v>
      </c>
      <c r="DO32" s="78">
        <v>12</v>
      </c>
      <c r="DP32" s="56">
        <v>5</v>
      </c>
      <c r="DQ32" s="125">
        <f t="shared" si="6"/>
        <v>4.25531914893617</v>
      </c>
      <c r="DR32" s="30">
        <f t="shared" si="6"/>
        <v>1.7421602787456445</v>
      </c>
      <c r="DS32" s="88">
        <f t="shared" si="27"/>
        <v>7</v>
      </c>
      <c r="DT32" s="13"/>
    </row>
    <row r="33" spans="1:124" s="12" customFormat="1" ht="12" customHeight="1">
      <c r="A33" s="261"/>
      <c r="B33" s="261"/>
      <c r="C33" s="261"/>
      <c r="D33" s="261"/>
      <c r="E33" s="261"/>
      <c r="F33" s="261"/>
      <c r="G33" s="28">
        <v>15</v>
      </c>
      <c r="H33" s="29" t="s">
        <v>26</v>
      </c>
      <c r="I33" s="123">
        <v>42.4</v>
      </c>
      <c r="J33" s="123">
        <v>43</v>
      </c>
      <c r="K33" s="125">
        <f t="shared" si="7"/>
        <v>98.60465116279069</v>
      </c>
      <c r="L33" s="28">
        <v>15</v>
      </c>
      <c r="M33" s="29" t="s">
        <v>26</v>
      </c>
      <c r="N33" s="65">
        <v>91</v>
      </c>
      <c r="O33" s="65">
        <v>204</v>
      </c>
      <c r="P33" s="89">
        <v>85</v>
      </c>
      <c r="Q33" s="208">
        <f t="shared" si="8"/>
        <v>93.4065934065934</v>
      </c>
      <c r="R33" s="89">
        <v>185</v>
      </c>
      <c r="S33" s="26">
        <f t="shared" si="9"/>
        <v>90.68627450980392</v>
      </c>
      <c r="T33" s="65">
        <f t="shared" si="17"/>
        <v>-100</v>
      </c>
      <c r="U33" s="28">
        <v>15</v>
      </c>
      <c r="V33" s="29" t="s">
        <v>26</v>
      </c>
      <c r="W33" s="65">
        <v>15133</v>
      </c>
      <c r="X33" s="65">
        <v>15264</v>
      </c>
      <c r="Y33" s="30">
        <f t="shared" si="22"/>
        <v>99.1417714884696</v>
      </c>
      <c r="Z33" s="30">
        <f t="shared" si="23"/>
        <v>35.69103773584906</v>
      </c>
      <c r="AA33" s="30">
        <f t="shared" si="28"/>
        <v>35.49767441860465</v>
      </c>
      <c r="AB33" s="60">
        <v>15</v>
      </c>
      <c r="AC33" s="57" t="s">
        <v>26</v>
      </c>
      <c r="AD33" s="155">
        <v>168</v>
      </c>
      <c r="AE33" s="160">
        <v>95</v>
      </c>
      <c r="AF33" s="160">
        <v>7207</v>
      </c>
      <c r="AG33" s="163">
        <v>11</v>
      </c>
      <c r="AH33" s="160">
        <v>154</v>
      </c>
      <c r="AI33" s="182">
        <v>6564</v>
      </c>
      <c r="AJ33" s="186">
        <v>91</v>
      </c>
      <c r="AK33" s="3">
        <v>15</v>
      </c>
      <c r="AL33" s="29" t="s">
        <v>26</v>
      </c>
      <c r="AM33" s="132">
        <v>22017.3</v>
      </c>
      <c r="AN33" s="92">
        <v>21</v>
      </c>
      <c r="AO33" s="75">
        <v>19637.1</v>
      </c>
      <c r="AP33" s="3">
        <v>13</v>
      </c>
      <c r="AQ33" s="30">
        <f t="shared" si="18"/>
        <v>112.12093435385061</v>
      </c>
      <c r="AR33" s="28">
        <v>15</v>
      </c>
      <c r="AS33" s="29" t="s">
        <v>26</v>
      </c>
      <c r="AT33" s="102">
        <v>181.4</v>
      </c>
      <c r="AU33" s="107">
        <v>100.00206381156896</v>
      </c>
      <c r="AV33" s="112">
        <v>100.16414973215237</v>
      </c>
      <c r="AW33" s="112">
        <v>100.00188705483986</v>
      </c>
      <c r="AX33" s="113"/>
      <c r="AY33" s="28">
        <v>15</v>
      </c>
      <c r="AZ33" s="29" t="s">
        <v>26</v>
      </c>
      <c r="BA33" s="118">
        <v>5</v>
      </c>
      <c r="BB33" s="112"/>
      <c r="BC33" s="112">
        <v>100.13049525093203</v>
      </c>
      <c r="BD33" s="112"/>
      <c r="BE33" s="112"/>
      <c r="BF33" s="112"/>
      <c r="BG33" s="28">
        <v>15</v>
      </c>
      <c r="BH33" s="29" t="s">
        <v>26</v>
      </c>
      <c r="BI33" s="208">
        <v>3200</v>
      </c>
      <c r="BJ33" s="200">
        <v>343</v>
      </c>
      <c r="BK33" s="200">
        <v>368</v>
      </c>
      <c r="BL33" s="209">
        <f t="shared" si="10"/>
        <v>8695.652173913044</v>
      </c>
      <c r="BM33" s="28">
        <v>15</v>
      </c>
      <c r="BN33" s="29" t="s">
        <v>26</v>
      </c>
      <c r="BO33" s="123">
        <v>3229.9</v>
      </c>
      <c r="BP33" s="69">
        <v>3081.2</v>
      </c>
      <c r="BQ33" s="125">
        <f t="shared" si="19"/>
        <v>104.82604180189537</v>
      </c>
      <c r="BR33" s="208">
        <v>3.0486425339366514</v>
      </c>
      <c r="BS33" s="123">
        <v>2010.74</v>
      </c>
      <c r="BT33" s="26">
        <v>1771.23</v>
      </c>
      <c r="BU33" s="30">
        <f t="shared" si="20"/>
        <v>113.52224160611553</v>
      </c>
      <c r="BV33" s="28">
        <v>15</v>
      </c>
      <c r="BW33" s="29" t="s">
        <v>26</v>
      </c>
      <c r="BX33" s="147">
        <v>2789</v>
      </c>
      <c r="BY33" s="73">
        <v>2841</v>
      </c>
      <c r="BZ33" s="30">
        <f t="shared" si="11"/>
        <v>98.16965857092573</v>
      </c>
      <c r="CA33" s="168">
        <v>5227.2926</v>
      </c>
      <c r="CB33" s="219">
        <v>382</v>
      </c>
      <c r="CC33" s="168">
        <v>1206</v>
      </c>
      <c r="CD33" s="28">
        <v>15</v>
      </c>
      <c r="CE33" s="29" t="s">
        <v>26</v>
      </c>
      <c r="CF33" s="216">
        <v>238</v>
      </c>
      <c r="CG33" s="219">
        <v>755</v>
      </c>
      <c r="CH33" s="168">
        <v>1002.2</v>
      </c>
      <c r="CI33" s="219">
        <v>306</v>
      </c>
      <c r="CJ33" s="219">
        <v>222</v>
      </c>
      <c r="CK33" s="219">
        <v>230</v>
      </c>
      <c r="CL33" s="3">
        <v>15</v>
      </c>
      <c r="CM33" s="63" t="s">
        <v>26</v>
      </c>
      <c r="CN33" s="198">
        <v>0</v>
      </c>
      <c r="CO33" s="198">
        <v>0</v>
      </c>
      <c r="CP33" s="193" t="s">
        <v>87</v>
      </c>
      <c r="CQ33" s="216">
        <v>65</v>
      </c>
      <c r="CR33" s="216">
        <v>48</v>
      </c>
      <c r="CS33" s="209" t="s">
        <v>87</v>
      </c>
      <c r="CT33" s="28">
        <v>15</v>
      </c>
      <c r="CU33" s="29" t="s">
        <v>26</v>
      </c>
      <c r="CV33" s="78">
        <v>159</v>
      </c>
      <c r="CW33" s="56">
        <v>160</v>
      </c>
      <c r="CX33" s="30">
        <f t="shared" si="14"/>
        <v>99.375</v>
      </c>
      <c r="CY33" s="78">
        <v>12</v>
      </c>
      <c r="CZ33" s="56">
        <v>36</v>
      </c>
      <c r="DA33" s="30">
        <f t="shared" si="15"/>
        <v>33.33333333333333</v>
      </c>
      <c r="DB33" s="227"/>
      <c r="DC33" s="49"/>
      <c r="DD33" s="30"/>
      <c r="DE33" s="28">
        <v>15</v>
      </c>
      <c r="DF33" s="29" t="s">
        <v>26</v>
      </c>
      <c r="DG33" s="174"/>
      <c r="DH33" s="174">
        <v>1</v>
      </c>
      <c r="DI33" s="147">
        <v>2</v>
      </c>
      <c r="DJ33" s="147">
        <v>45</v>
      </c>
      <c r="DK33" s="78">
        <v>1179</v>
      </c>
      <c r="DL33" s="147">
        <f t="shared" si="26"/>
        <v>779.0920504856936</v>
      </c>
      <c r="DM33" s="28">
        <v>15</v>
      </c>
      <c r="DN33" s="29" t="s">
        <v>26</v>
      </c>
      <c r="DO33" s="78">
        <v>15</v>
      </c>
      <c r="DP33" s="56">
        <v>11</v>
      </c>
      <c r="DQ33" s="125">
        <f t="shared" si="6"/>
        <v>3.5377358490566033</v>
      </c>
      <c r="DR33" s="30">
        <f t="shared" si="6"/>
        <v>2.558139534883721</v>
      </c>
      <c r="DS33" s="88">
        <f t="shared" si="27"/>
        <v>4</v>
      </c>
      <c r="DT33" s="13"/>
    </row>
    <row r="34" spans="1:124" s="12" customFormat="1" ht="12" customHeight="1">
      <c r="A34" s="261"/>
      <c r="B34" s="261"/>
      <c r="C34" s="261"/>
      <c r="D34" s="261"/>
      <c r="E34" s="261"/>
      <c r="F34" s="261"/>
      <c r="G34" s="28">
        <v>16</v>
      </c>
      <c r="H34" s="29" t="s">
        <v>27</v>
      </c>
      <c r="I34" s="123">
        <v>23.7</v>
      </c>
      <c r="J34" s="123">
        <v>23.9</v>
      </c>
      <c r="K34" s="125">
        <f t="shared" si="7"/>
        <v>99.16317991631799</v>
      </c>
      <c r="L34" s="28">
        <v>16</v>
      </c>
      <c r="M34" s="29" t="s">
        <v>27</v>
      </c>
      <c r="N34" s="65">
        <v>38</v>
      </c>
      <c r="O34" s="65">
        <v>108</v>
      </c>
      <c r="P34" s="89">
        <v>48</v>
      </c>
      <c r="Q34" s="208">
        <f t="shared" si="8"/>
        <v>126.3157894736842</v>
      </c>
      <c r="R34" s="89">
        <v>87</v>
      </c>
      <c r="S34" s="26">
        <f t="shared" si="9"/>
        <v>80.55555555555556</v>
      </c>
      <c r="T34" s="65">
        <f t="shared" si="17"/>
        <v>-39</v>
      </c>
      <c r="U34" s="28">
        <v>16</v>
      </c>
      <c r="V34" s="29" t="s">
        <v>27</v>
      </c>
      <c r="W34" s="65">
        <v>7577</v>
      </c>
      <c r="X34" s="65">
        <v>7452</v>
      </c>
      <c r="Y34" s="30">
        <f t="shared" si="22"/>
        <v>101.67740203972089</v>
      </c>
      <c r="Z34" s="30">
        <f t="shared" si="23"/>
        <v>31.9704641350211</v>
      </c>
      <c r="AA34" s="30">
        <f t="shared" si="28"/>
        <v>31.17991631799163</v>
      </c>
      <c r="AB34" s="60">
        <v>16</v>
      </c>
      <c r="AC34" s="57" t="s">
        <v>27</v>
      </c>
      <c r="AD34" s="156">
        <v>129</v>
      </c>
      <c r="AE34" s="161">
        <v>70</v>
      </c>
      <c r="AF34" s="164">
        <v>3419</v>
      </c>
      <c r="AG34" s="163">
        <v>15</v>
      </c>
      <c r="AH34" s="161">
        <v>92</v>
      </c>
      <c r="AI34" s="185">
        <v>2403</v>
      </c>
      <c r="AJ34" s="186">
        <v>70</v>
      </c>
      <c r="AK34" s="3">
        <v>16</v>
      </c>
      <c r="AL34" s="29" t="s">
        <v>27</v>
      </c>
      <c r="AM34" s="132">
        <v>22164.5</v>
      </c>
      <c r="AN34" s="92">
        <v>18</v>
      </c>
      <c r="AO34" s="75">
        <v>18213.7</v>
      </c>
      <c r="AP34" s="3">
        <v>28</v>
      </c>
      <c r="AQ34" s="30">
        <f t="shared" si="18"/>
        <v>121.69136419288778</v>
      </c>
      <c r="AR34" s="28">
        <v>16</v>
      </c>
      <c r="AS34" s="29" t="s">
        <v>27</v>
      </c>
      <c r="AT34" s="102">
        <v>178.8</v>
      </c>
      <c r="AU34" s="107">
        <v>100.00052365368171</v>
      </c>
      <c r="AV34" s="112">
        <v>100.0078967836292</v>
      </c>
      <c r="AW34" s="112">
        <v>100.02424883638163</v>
      </c>
      <c r="AX34" s="113"/>
      <c r="AY34" s="28">
        <v>16</v>
      </c>
      <c r="AZ34" s="29" t="s">
        <v>27</v>
      </c>
      <c r="BA34" s="118">
        <v>40.800000000000004</v>
      </c>
      <c r="BB34" s="112"/>
      <c r="BC34" s="112">
        <v>103.34985232949052</v>
      </c>
      <c r="BD34" s="112">
        <v>100.04817820902812</v>
      </c>
      <c r="BE34" s="112"/>
      <c r="BF34" s="112">
        <v>101.34537774077556</v>
      </c>
      <c r="BG34" s="28">
        <v>16</v>
      </c>
      <c r="BH34" s="29" t="s">
        <v>27</v>
      </c>
      <c r="BI34" s="208">
        <v>850</v>
      </c>
      <c r="BJ34" s="200">
        <v>80</v>
      </c>
      <c r="BK34" s="200">
        <v>127</v>
      </c>
      <c r="BL34" s="209">
        <f t="shared" si="10"/>
        <v>6692.913385826771</v>
      </c>
      <c r="BM34" s="28">
        <v>16</v>
      </c>
      <c r="BN34" s="29" t="s">
        <v>27</v>
      </c>
      <c r="BO34" s="178">
        <v>1498.6</v>
      </c>
      <c r="BP34" s="68">
        <v>2160.2</v>
      </c>
      <c r="BQ34" s="125">
        <f t="shared" si="19"/>
        <v>69.37320618461254</v>
      </c>
      <c r="BR34" s="208">
        <v>3.0968592137052493</v>
      </c>
      <c r="BS34" s="123">
        <v>1791.96</v>
      </c>
      <c r="BT34" s="26">
        <v>1870.21</v>
      </c>
      <c r="BU34" s="30">
        <f t="shared" si="20"/>
        <v>95.81597788483647</v>
      </c>
      <c r="BV34" s="28">
        <v>16</v>
      </c>
      <c r="BW34" s="29" t="s">
        <v>27</v>
      </c>
      <c r="BX34" s="147">
        <v>1407</v>
      </c>
      <c r="BY34" s="73">
        <v>1431</v>
      </c>
      <c r="BZ34" s="30">
        <f t="shared" si="11"/>
        <v>98.32285115303984</v>
      </c>
      <c r="CA34" s="168">
        <v>2562.78839</v>
      </c>
      <c r="CB34" s="219">
        <v>158</v>
      </c>
      <c r="CC34" s="168">
        <v>539.8</v>
      </c>
      <c r="CD34" s="28">
        <v>16</v>
      </c>
      <c r="CE34" s="29" t="s">
        <v>27</v>
      </c>
      <c r="CF34" s="216">
        <v>73</v>
      </c>
      <c r="CG34" s="219">
        <v>277</v>
      </c>
      <c r="CH34" s="168">
        <v>349.3</v>
      </c>
      <c r="CI34" s="219">
        <v>104</v>
      </c>
      <c r="CJ34" s="219">
        <v>72</v>
      </c>
      <c r="CK34" s="219">
        <v>72</v>
      </c>
      <c r="CL34" s="3">
        <v>16</v>
      </c>
      <c r="CM34" s="63" t="s">
        <v>27</v>
      </c>
      <c r="CN34" s="198">
        <v>0</v>
      </c>
      <c r="CO34" s="198">
        <v>91</v>
      </c>
      <c r="CP34" s="193">
        <f t="shared" si="12"/>
        <v>0</v>
      </c>
      <c r="CQ34" s="216">
        <v>50</v>
      </c>
      <c r="CR34" s="216">
        <v>21</v>
      </c>
      <c r="CS34" s="209">
        <f t="shared" si="13"/>
        <v>238.0952380952381</v>
      </c>
      <c r="CT34" s="28">
        <v>16</v>
      </c>
      <c r="CU34" s="29" t="s">
        <v>27</v>
      </c>
      <c r="CV34" s="78">
        <v>99</v>
      </c>
      <c r="CW34" s="56">
        <v>134</v>
      </c>
      <c r="CX34" s="30">
        <f t="shared" si="14"/>
        <v>73.88059701492537</v>
      </c>
      <c r="CY34" s="78">
        <v>55</v>
      </c>
      <c r="CZ34" s="56">
        <v>34</v>
      </c>
      <c r="DA34" s="30">
        <f t="shared" si="15"/>
        <v>161.76470588235296</v>
      </c>
      <c r="DB34" s="78">
        <v>19</v>
      </c>
      <c r="DC34" s="56">
        <v>22</v>
      </c>
      <c r="DD34" s="30">
        <f t="shared" si="16"/>
        <v>86.36363636363636</v>
      </c>
      <c r="DE34" s="28">
        <v>16</v>
      </c>
      <c r="DF34" s="29" t="s">
        <v>27</v>
      </c>
      <c r="DG34" s="174"/>
      <c r="DH34" s="174">
        <v>1</v>
      </c>
      <c r="DI34" s="147">
        <v>1</v>
      </c>
      <c r="DJ34" s="147">
        <v>20</v>
      </c>
      <c r="DK34" s="78">
        <v>916</v>
      </c>
      <c r="DL34" s="147">
        <f t="shared" si="26"/>
        <v>1208.921736835159</v>
      </c>
      <c r="DM34" s="28">
        <v>16</v>
      </c>
      <c r="DN34" s="29" t="s">
        <v>27</v>
      </c>
      <c r="DO34" s="78">
        <v>9</v>
      </c>
      <c r="DP34" s="56">
        <v>10</v>
      </c>
      <c r="DQ34" s="125">
        <f t="shared" si="6"/>
        <v>3.7974683544303796</v>
      </c>
      <c r="DR34" s="30">
        <f t="shared" si="6"/>
        <v>4.184100418410042</v>
      </c>
      <c r="DS34" s="76">
        <f t="shared" si="27"/>
        <v>-1</v>
      </c>
      <c r="DT34" s="13"/>
    </row>
    <row r="35" spans="1:124" s="12" customFormat="1" ht="12" customHeight="1">
      <c r="A35" s="261"/>
      <c r="B35" s="261"/>
      <c r="C35" s="261"/>
      <c r="D35" s="261"/>
      <c r="E35" s="261"/>
      <c r="F35" s="261"/>
      <c r="G35" s="28">
        <v>17</v>
      </c>
      <c r="H35" s="29" t="s">
        <v>28</v>
      </c>
      <c r="I35" s="123">
        <v>31.6</v>
      </c>
      <c r="J35" s="123">
        <v>31.8</v>
      </c>
      <c r="K35" s="125">
        <f t="shared" si="7"/>
        <v>99.37106918238993</v>
      </c>
      <c r="L35" s="28">
        <v>17</v>
      </c>
      <c r="M35" s="29" t="s">
        <v>28</v>
      </c>
      <c r="N35" s="65">
        <v>81</v>
      </c>
      <c r="O35" s="65">
        <v>110</v>
      </c>
      <c r="P35" s="89">
        <v>74</v>
      </c>
      <c r="Q35" s="208">
        <f t="shared" si="8"/>
        <v>91.35802469135803</v>
      </c>
      <c r="R35" s="89">
        <v>104</v>
      </c>
      <c r="S35" s="26">
        <f t="shared" si="9"/>
        <v>94.54545454545455</v>
      </c>
      <c r="T35" s="65">
        <f t="shared" si="17"/>
        <v>-30</v>
      </c>
      <c r="U35" s="28">
        <v>17</v>
      </c>
      <c r="V35" s="29" t="s">
        <v>28</v>
      </c>
      <c r="W35" s="65">
        <v>10284</v>
      </c>
      <c r="X35" s="65">
        <v>10258</v>
      </c>
      <c r="Y35" s="30">
        <f t="shared" si="22"/>
        <v>100.2534607135894</v>
      </c>
      <c r="Z35" s="30">
        <f t="shared" si="23"/>
        <v>32.54430379746835</v>
      </c>
      <c r="AA35" s="30">
        <f t="shared" si="28"/>
        <v>32.257861635220124</v>
      </c>
      <c r="AB35" s="60">
        <v>17</v>
      </c>
      <c r="AC35" s="57" t="s">
        <v>28</v>
      </c>
      <c r="AD35" s="155">
        <v>144</v>
      </c>
      <c r="AE35" s="160">
        <v>58</v>
      </c>
      <c r="AF35" s="160">
        <v>5244</v>
      </c>
      <c r="AG35" s="163">
        <v>78</v>
      </c>
      <c r="AH35" s="160">
        <v>76</v>
      </c>
      <c r="AI35" s="182">
        <v>3392</v>
      </c>
      <c r="AJ35" s="186">
        <v>65</v>
      </c>
      <c r="AK35" s="3">
        <v>17</v>
      </c>
      <c r="AL35" s="29" t="s">
        <v>28</v>
      </c>
      <c r="AM35" s="132">
        <v>20412.5</v>
      </c>
      <c r="AN35" s="92">
        <v>38</v>
      </c>
      <c r="AO35" s="75">
        <v>17707.8</v>
      </c>
      <c r="AP35" s="3">
        <v>32</v>
      </c>
      <c r="AQ35" s="30">
        <f t="shared" si="18"/>
        <v>115.2740600187488</v>
      </c>
      <c r="AR35" s="28">
        <v>17</v>
      </c>
      <c r="AS35" s="29" t="s">
        <v>28</v>
      </c>
      <c r="AT35" s="102">
        <v>160</v>
      </c>
      <c r="AU35" s="107">
        <v>100.00008413620304</v>
      </c>
      <c r="AV35" s="112">
        <v>100.01691137681323</v>
      </c>
      <c r="AW35" s="112">
        <v>100.01691137681323</v>
      </c>
      <c r="AX35" s="113"/>
      <c r="AY35" s="28">
        <v>17</v>
      </c>
      <c r="AZ35" s="29" t="s">
        <v>28</v>
      </c>
      <c r="BA35" s="118">
        <v>13</v>
      </c>
      <c r="BB35" s="112"/>
      <c r="BC35" s="112">
        <v>99.95380922452503</v>
      </c>
      <c r="BD35" s="112"/>
      <c r="BE35" s="112"/>
      <c r="BF35" s="112">
        <v>99.99770637394292</v>
      </c>
      <c r="BG35" s="28">
        <v>17</v>
      </c>
      <c r="BH35" s="29" t="s">
        <v>28</v>
      </c>
      <c r="BI35" s="208">
        <v>1000</v>
      </c>
      <c r="BJ35" s="200">
        <v>96</v>
      </c>
      <c r="BK35" s="200">
        <v>143</v>
      </c>
      <c r="BL35" s="209">
        <f t="shared" si="10"/>
        <v>6993.006993006993</v>
      </c>
      <c r="BM35" s="28">
        <v>17</v>
      </c>
      <c r="BN35" s="29" t="s">
        <v>28</v>
      </c>
      <c r="BO35" s="123">
        <v>5918.5</v>
      </c>
      <c r="BP35" s="69">
        <v>6883.1</v>
      </c>
      <c r="BQ35" s="125">
        <f t="shared" si="19"/>
        <v>85.98596562595343</v>
      </c>
      <c r="BR35" s="208">
        <v>8.29127613554434</v>
      </c>
      <c r="BS35" s="123">
        <v>1950.08</v>
      </c>
      <c r="BT35" s="26">
        <v>1959.56</v>
      </c>
      <c r="BU35" s="30">
        <f t="shared" si="20"/>
        <v>99.51621792647329</v>
      </c>
      <c r="BV35" s="28">
        <v>17</v>
      </c>
      <c r="BW35" s="29" t="s">
        <v>28</v>
      </c>
      <c r="BX35" s="147">
        <v>2566</v>
      </c>
      <c r="BY35" s="73">
        <v>2668</v>
      </c>
      <c r="BZ35" s="30">
        <f t="shared" si="11"/>
        <v>96.17691154422788</v>
      </c>
      <c r="CA35" s="168">
        <v>4423.539</v>
      </c>
      <c r="CB35" s="219">
        <v>315</v>
      </c>
      <c r="CC35" s="168">
        <v>989.4</v>
      </c>
      <c r="CD35" s="28">
        <v>17</v>
      </c>
      <c r="CE35" s="29" t="s">
        <v>28</v>
      </c>
      <c r="CF35" s="216">
        <v>132</v>
      </c>
      <c r="CG35" s="219">
        <v>412</v>
      </c>
      <c r="CH35" s="168">
        <v>531.3</v>
      </c>
      <c r="CI35" s="219">
        <v>263</v>
      </c>
      <c r="CJ35" s="219">
        <v>195</v>
      </c>
      <c r="CK35" s="219">
        <v>204</v>
      </c>
      <c r="CL35" s="3">
        <v>17</v>
      </c>
      <c r="CM35" s="63" t="s">
        <v>28</v>
      </c>
      <c r="CN35" s="198">
        <v>0</v>
      </c>
      <c r="CO35" s="198">
        <v>0</v>
      </c>
      <c r="CP35" s="193" t="s">
        <v>87</v>
      </c>
      <c r="CQ35" s="216">
        <v>0</v>
      </c>
      <c r="CR35" s="216">
        <v>1</v>
      </c>
      <c r="CS35" s="209">
        <f t="shared" si="13"/>
        <v>0</v>
      </c>
      <c r="CT35" s="28">
        <v>17</v>
      </c>
      <c r="CU35" s="29" t="s">
        <v>28</v>
      </c>
      <c r="CV35" s="78">
        <v>300</v>
      </c>
      <c r="CW35" s="56">
        <v>300</v>
      </c>
      <c r="CX35" s="30">
        <f t="shared" si="14"/>
        <v>100</v>
      </c>
      <c r="CY35" s="78">
        <v>38</v>
      </c>
      <c r="CZ35" s="56">
        <v>58</v>
      </c>
      <c r="DA35" s="30">
        <f t="shared" si="15"/>
        <v>65.51724137931035</v>
      </c>
      <c r="DB35" s="78">
        <v>28</v>
      </c>
      <c r="DC35" s="56">
        <v>25</v>
      </c>
      <c r="DD35" s="30">
        <f t="shared" si="16"/>
        <v>112.00000000000001</v>
      </c>
      <c r="DE35" s="28">
        <v>17</v>
      </c>
      <c r="DF35" s="29" t="s">
        <v>28</v>
      </c>
      <c r="DG35" s="174">
        <v>5</v>
      </c>
      <c r="DH35" s="174">
        <v>1</v>
      </c>
      <c r="DI35" s="147">
        <v>1</v>
      </c>
      <c r="DJ35" s="147">
        <v>25</v>
      </c>
      <c r="DK35" s="78">
        <v>1243</v>
      </c>
      <c r="DL35" s="147">
        <f t="shared" si="26"/>
        <v>1208.6736678335278</v>
      </c>
      <c r="DM35" s="28">
        <v>17</v>
      </c>
      <c r="DN35" s="29" t="s">
        <v>28</v>
      </c>
      <c r="DO35" s="78">
        <v>7</v>
      </c>
      <c r="DP35" s="56">
        <v>8</v>
      </c>
      <c r="DQ35" s="125">
        <f t="shared" si="6"/>
        <v>2.2151898734177213</v>
      </c>
      <c r="DR35" s="30">
        <f t="shared" si="6"/>
        <v>2.5157232704402515</v>
      </c>
      <c r="DS35" s="76">
        <f t="shared" si="27"/>
        <v>-1</v>
      </c>
      <c r="DT35" s="13"/>
    </row>
    <row r="36" spans="1:124" s="12" customFormat="1" ht="12" customHeight="1">
      <c r="A36" s="261"/>
      <c r="B36" s="261"/>
      <c r="C36" s="261"/>
      <c r="D36" s="261"/>
      <c r="E36" s="261"/>
      <c r="F36" s="261"/>
      <c r="G36" s="28">
        <v>18</v>
      </c>
      <c r="H36" s="29" t="s">
        <v>56</v>
      </c>
      <c r="I36" s="123">
        <v>75.9</v>
      </c>
      <c r="J36" s="123">
        <v>76.9</v>
      </c>
      <c r="K36" s="125">
        <f t="shared" si="7"/>
        <v>98.6996098829649</v>
      </c>
      <c r="L36" s="28">
        <v>18</v>
      </c>
      <c r="M36" s="29" t="s">
        <v>56</v>
      </c>
      <c r="N36" s="65">
        <v>161</v>
      </c>
      <c r="O36" s="65">
        <v>325</v>
      </c>
      <c r="P36" s="89">
        <v>123</v>
      </c>
      <c r="Q36" s="208">
        <f t="shared" si="8"/>
        <v>76.3975155279503</v>
      </c>
      <c r="R36" s="89">
        <v>323</v>
      </c>
      <c r="S36" s="26">
        <f t="shared" si="9"/>
        <v>99.38461538461539</v>
      </c>
      <c r="T36" s="65">
        <f t="shared" si="17"/>
        <v>-200</v>
      </c>
      <c r="U36" s="28">
        <v>18</v>
      </c>
      <c r="V36" s="29" t="s">
        <v>56</v>
      </c>
      <c r="W36" s="65">
        <v>26117</v>
      </c>
      <c r="X36" s="65">
        <v>26355</v>
      </c>
      <c r="Y36" s="30">
        <f t="shared" si="22"/>
        <v>99.09694555112883</v>
      </c>
      <c r="Z36" s="30">
        <f t="shared" si="23"/>
        <v>34.40974967061924</v>
      </c>
      <c r="AA36" s="30">
        <f t="shared" si="28"/>
        <v>34.27178153446034</v>
      </c>
      <c r="AB36" s="60">
        <v>18</v>
      </c>
      <c r="AC36" s="57" t="s">
        <v>56</v>
      </c>
      <c r="AD36" s="155">
        <v>256</v>
      </c>
      <c r="AE36" s="159">
        <v>115</v>
      </c>
      <c r="AF36" s="159">
        <v>14658</v>
      </c>
      <c r="AG36" s="163">
        <v>62</v>
      </c>
      <c r="AH36" s="159">
        <v>185</v>
      </c>
      <c r="AI36" s="181">
        <v>12937</v>
      </c>
      <c r="AJ36" s="186">
        <v>88</v>
      </c>
      <c r="AK36" s="3">
        <v>18</v>
      </c>
      <c r="AL36" s="29" t="s">
        <v>56</v>
      </c>
      <c r="AM36" s="132">
        <v>25831.5</v>
      </c>
      <c r="AN36" s="92">
        <v>3</v>
      </c>
      <c r="AO36" s="75">
        <v>22898.4</v>
      </c>
      <c r="AP36" s="3">
        <v>2</v>
      </c>
      <c r="AQ36" s="30">
        <f t="shared" si="18"/>
        <v>112.80919190860497</v>
      </c>
      <c r="AR36" s="28">
        <v>18</v>
      </c>
      <c r="AS36" s="29" t="s">
        <v>56</v>
      </c>
      <c r="AT36" s="102">
        <v>285.8</v>
      </c>
      <c r="AU36" s="107">
        <v>100.00114195092176</v>
      </c>
      <c r="AV36" s="112">
        <v>100.0042909463556</v>
      </c>
      <c r="AW36" s="112">
        <v>100.00086845673997</v>
      </c>
      <c r="AX36" s="113"/>
      <c r="AY36" s="28">
        <v>18</v>
      </c>
      <c r="AZ36" s="29" t="s">
        <v>56</v>
      </c>
      <c r="BA36" s="118">
        <v>137.79999999999998</v>
      </c>
      <c r="BB36" s="112"/>
      <c r="BC36" s="112">
        <v>100.35790281732552</v>
      </c>
      <c r="BD36" s="112">
        <v>100.17447030002351</v>
      </c>
      <c r="BE36" s="112"/>
      <c r="BF36" s="112">
        <v>100.00461874974408</v>
      </c>
      <c r="BG36" s="28">
        <v>18</v>
      </c>
      <c r="BH36" s="29" t="s">
        <v>56</v>
      </c>
      <c r="BI36" s="208">
        <v>1500</v>
      </c>
      <c r="BJ36" s="200">
        <v>150</v>
      </c>
      <c r="BK36" s="200">
        <v>217</v>
      </c>
      <c r="BL36" s="209">
        <f t="shared" si="10"/>
        <v>6912.442396313364</v>
      </c>
      <c r="BM36" s="28">
        <v>18</v>
      </c>
      <c r="BN36" s="29" t="s">
        <v>56</v>
      </c>
      <c r="BO36" s="123">
        <v>10119.5</v>
      </c>
      <c r="BP36" s="69">
        <v>10704.8</v>
      </c>
      <c r="BQ36" s="125">
        <f t="shared" si="19"/>
        <v>94.53235931544728</v>
      </c>
      <c r="BR36" s="208">
        <v>6.230519885301085</v>
      </c>
      <c r="BS36" s="123">
        <v>1711.27</v>
      </c>
      <c r="BT36" s="26">
        <v>1665.7</v>
      </c>
      <c r="BU36" s="30">
        <f t="shared" si="20"/>
        <v>102.73578675631867</v>
      </c>
      <c r="BV36" s="28">
        <v>18</v>
      </c>
      <c r="BW36" s="29" t="s">
        <v>56</v>
      </c>
      <c r="BX36" s="147">
        <v>3678</v>
      </c>
      <c r="BY36" s="73">
        <v>3638</v>
      </c>
      <c r="BZ36" s="30">
        <f t="shared" si="11"/>
        <v>101.09950522264981</v>
      </c>
      <c r="CA36" s="168">
        <v>7336.163</v>
      </c>
      <c r="CB36" s="219">
        <v>593</v>
      </c>
      <c r="CC36" s="168">
        <v>1864.3</v>
      </c>
      <c r="CD36" s="28">
        <v>18</v>
      </c>
      <c r="CE36" s="29" t="s">
        <v>56</v>
      </c>
      <c r="CF36" s="216">
        <v>293</v>
      </c>
      <c r="CG36" s="219">
        <v>949</v>
      </c>
      <c r="CH36" s="168">
        <v>1245.8</v>
      </c>
      <c r="CI36" s="219">
        <v>490</v>
      </c>
      <c r="CJ36" s="219">
        <v>340</v>
      </c>
      <c r="CK36" s="219">
        <v>367</v>
      </c>
      <c r="CL36" s="3">
        <v>18</v>
      </c>
      <c r="CM36" s="63" t="s">
        <v>56</v>
      </c>
      <c r="CN36" s="198">
        <v>505</v>
      </c>
      <c r="CO36" s="198">
        <v>505</v>
      </c>
      <c r="CP36" s="193">
        <f t="shared" si="12"/>
        <v>100</v>
      </c>
      <c r="CQ36" s="216">
        <v>8</v>
      </c>
      <c r="CR36" s="216">
        <v>60</v>
      </c>
      <c r="CS36" s="209">
        <f t="shared" si="13"/>
        <v>13.333333333333334</v>
      </c>
      <c r="CT36" s="28">
        <v>18</v>
      </c>
      <c r="CU36" s="29" t="s">
        <v>56</v>
      </c>
      <c r="CV36" s="78">
        <v>419</v>
      </c>
      <c r="CW36" s="56">
        <v>417</v>
      </c>
      <c r="CX36" s="30">
        <f t="shared" si="14"/>
        <v>100.47961630695443</v>
      </c>
      <c r="CY36" s="78">
        <v>25</v>
      </c>
      <c r="CZ36" s="56">
        <v>60</v>
      </c>
      <c r="DA36" s="30">
        <f t="shared" si="15"/>
        <v>41.66666666666667</v>
      </c>
      <c r="DB36" s="78">
        <v>32</v>
      </c>
      <c r="DC36" s="56">
        <v>27</v>
      </c>
      <c r="DD36" s="30">
        <f t="shared" si="16"/>
        <v>118.5185185185185</v>
      </c>
      <c r="DE36" s="28">
        <v>18</v>
      </c>
      <c r="DF36" s="29" t="s">
        <v>56</v>
      </c>
      <c r="DG36" s="174">
        <v>1</v>
      </c>
      <c r="DH36" s="174">
        <v>1</v>
      </c>
      <c r="DI36" s="147">
        <v>4</v>
      </c>
      <c r="DJ36" s="147">
        <v>85</v>
      </c>
      <c r="DK36" s="78">
        <v>1950</v>
      </c>
      <c r="DL36" s="147">
        <f t="shared" si="26"/>
        <v>746.6401194624191</v>
      </c>
      <c r="DM36" s="28">
        <v>18</v>
      </c>
      <c r="DN36" s="29" t="s">
        <v>56</v>
      </c>
      <c r="DO36" s="78">
        <v>41</v>
      </c>
      <c r="DP36" s="56">
        <v>24</v>
      </c>
      <c r="DQ36" s="125">
        <f t="shared" si="6"/>
        <v>5.401844532279315</v>
      </c>
      <c r="DR36" s="30">
        <f t="shared" si="6"/>
        <v>3.120936280884265</v>
      </c>
      <c r="DS36" s="88">
        <f t="shared" si="27"/>
        <v>17</v>
      </c>
      <c r="DT36" s="13"/>
    </row>
    <row r="37" spans="1:124" s="12" customFormat="1" ht="12" customHeight="1">
      <c r="A37" s="261"/>
      <c r="B37" s="261"/>
      <c r="C37" s="261"/>
      <c r="D37" s="261"/>
      <c r="E37" s="261"/>
      <c r="F37" s="261"/>
      <c r="G37" s="28">
        <v>19</v>
      </c>
      <c r="H37" s="29" t="s">
        <v>29</v>
      </c>
      <c r="I37" s="123">
        <v>14</v>
      </c>
      <c r="J37" s="123">
        <v>14</v>
      </c>
      <c r="K37" s="125">
        <f t="shared" si="7"/>
        <v>100</v>
      </c>
      <c r="L37" s="28">
        <v>19</v>
      </c>
      <c r="M37" s="29" t="s">
        <v>29</v>
      </c>
      <c r="N37" s="65">
        <v>30</v>
      </c>
      <c r="O37" s="65">
        <v>55</v>
      </c>
      <c r="P37" s="89">
        <v>28</v>
      </c>
      <c r="Q37" s="208">
        <f t="shared" si="8"/>
        <v>93.33333333333333</v>
      </c>
      <c r="R37" s="89">
        <v>52</v>
      </c>
      <c r="S37" s="26">
        <f t="shared" si="9"/>
        <v>94.54545454545455</v>
      </c>
      <c r="T37" s="65">
        <f t="shared" si="17"/>
        <v>-24</v>
      </c>
      <c r="U37" s="28">
        <v>19</v>
      </c>
      <c r="V37" s="29" t="s">
        <v>29</v>
      </c>
      <c r="W37" s="65">
        <v>4730</v>
      </c>
      <c r="X37" s="65">
        <v>4705</v>
      </c>
      <c r="Y37" s="30">
        <f t="shared" si="22"/>
        <v>100.53134962805525</v>
      </c>
      <c r="Z37" s="30">
        <f aca="true" t="shared" si="29" ref="Z37:Z62">(W37/(I37*1000))*100</f>
        <v>33.785714285714285</v>
      </c>
      <c r="AA37" s="30">
        <f aca="true" t="shared" si="30" ref="AA37:AA62">(X37/(J37*1000))*100</f>
        <v>33.60714285714286</v>
      </c>
      <c r="AB37" s="60">
        <v>19</v>
      </c>
      <c r="AC37" s="57" t="s">
        <v>29</v>
      </c>
      <c r="AD37" s="155">
        <v>77</v>
      </c>
      <c r="AE37" s="160">
        <v>41</v>
      </c>
      <c r="AF37" s="160">
        <v>1790</v>
      </c>
      <c r="AG37" s="163">
        <v>8</v>
      </c>
      <c r="AH37" s="160">
        <v>45</v>
      </c>
      <c r="AI37" s="182">
        <v>1678</v>
      </c>
      <c r="AJ37" s="186">
        <v>93.7</v>
      </c>
      <c r="AK37" s="3">
        <v>19</v>
      </c>
      <c r="AL37" s="29" t="s">
        <v>29</v>
      </c>
      <c r="AM37" s="132">
        <v>23257.6</v>
      </c>
      <c r="AN37" s="92">
        <v>10</v>
      </c>
      <c r="AO37" s="75">
        <v>19593.1</v>
      </c>
      <c r="AP37" s="3">
        <v>14</v>
      </c>
      <c r="AQ37" s="30">
        <f t="shared" si="18"/>
        <v>118.7030127953208</v>
      </c>
      <c r="AR37" s="28">
        <v>19</v>
      </c>
      <c r="AS37" s="29" t="s">
        <v>29</v>
      </c>
      <c r="AT37" s="102">
        <v>119.5</v>
      </c>
      <c r="AU37" s="107">
        <v>99.99908767671201</v>
      </c>
      <c r="AV37" s="112">
        <v>100.00673361031514</v>
      </c>
      <c r="AW37" s="112"/>
      <c r="AX37" s="113"/>
      <c r="AY37" s="28">
        <v>19</v>
      </c>
      <c r="AZ37" s="29" t="s">
        <v>29</v>
      </c>
      <c r="BA37" s="118">
        <v>13.9</v>
      </c>
      <c r="BB37" s="112"/>
      <c r="BC37" s="112">
        <v>100.76417370654205</v>
      </c>
      <c r="BD37" s="112"/>
      <c r="BE37" s="112"/>
      <c r="BF37" s="112">
        <v>100.77413720427177</v>
      </c>
      <c r="BG37" s="28">
        <v>19</v>
      </c>
      <c r="BH37" s="29" t="s">
        <v>29</v>
      </c>
      <c r="BI37" s="208">
        <v>1500</v>
      </c>
      <c r="BJ37" s="200">
        <v>103</v>
      </c>
      <c r="BK37" s="200">
        <v>183</v>
      </c>
      <c r="BL37" s="209">
        <f t="shared" si="10"/>
        <v>8196.72131147541</v>
      </c>
      <c r="BM37" s="28">
        <v>19</v>
      </c>
      <c r="BN37" s="29" t="s">
        <v>29</v>
      </c>
      <c r="BO37" s="123">
        <v>5705</v>
      </c>
      <c r="BP37" s="69">
        <v>6691.3</v>
      </c>
      <c r="BQ37" s="125">
        <f t="shared" si="19"/>
        <v>85.25996443142589</v>
      </c>
      <c r="BR37" s="208">
        <v>14.797951052931133</v>
      </c>
      <c r="BS37" s="123">
        <v>2533.77</v>
      </c>
      <c r="BT37" s="26">
        <v>2663.12</v>
      </c>
      <c r="BU37" s="30">
        <f t="shared" si="20"/>
        <v>95.14291507705248</v>
      </c>
      <c r="BV37" s="28">
        <v>19</v>
      </c>
      <c r="BW37" s="29" t="s">
        <v>29</v>
      </c>
      <c r="BX37" s="147">
        <v>1037</v>
      </c>
      <c r="BY37" s="73">
        <v>1002</v>
      </c>
      <c r="BZ37" s="30">
        <f t="shared" si="11"/>
        <v>103.49301397205588</v>
      </c>
      <c r="CA37" s="168">
        <v>1840.172</v>
      </c>
      <c r="CB37" s="219">
        <v>138</v>
      </c>
      <c r="CC37" s="168">
        <v>425.2</v>
      </c>
      <c r="CD37" s="28">
        <v>19</v>
      </c>
      <c r="CE37" s="29" t="s">
        <v>29</v>
      </c>
      <c r="CF37" s="216">
        <v>79</v>
      </c>
      <c r="CG37" s="219">
        <v>253</v>
      </c>
      <c r="CH37" s="168">
        <v>328.9</v>
      </c>
      <c r="CI37" s="219">
        <v>125</v>
      </c>
      <c r="CJ37" s="219">
        <v>61</v>
      </c>
      <c r="CK37" s="219">
        <v>63</v>
      </c>
      <c r="CL37" s="3">
        <v>19</v>
      </c>
      <c r="CM37" s="63" t="s">
        <v>29</v>
      </c>
      <c r="CN37" s="198">
        <v>0</v>
      </c>
      <c r="CO37" s="198">
        <v>61</v>
      </c>
      <c r="CP37" s="193">
        <f t="shared" si="12"/>
        <v>0</v>
      </c>
      <c r="CQ37" s="216">
        <v>1</v>
      </c>
      <c r="CR37" s="216">
        <v>84</v>
      </c>
      <c r="CS37" s="209">
        <f t="shared" si="13"/>
        <v>1.1904761904761905</v>
      </c>
      <c r="CT37" s="28">
        <v>19</v>
      </c>
      <c r="CU37" s="29" t="s">
        <v>29</v>
      </c>
      <c r="CV37" s="78">
        <v>212</v>
      </c>
      <c r="CW37" s="56">
        <v>205</v>
      </c>
      <c r="CX37" s="30">
        <f t="shared" si="14"/>
        <v>103.41463414634147</v>
      </c>
      <c r="CY37" s="78">
        <v>39</v>
      </c>
      <c r="CZ37" s="56">
        <v>22</v>
      </c>
      <c r="DA37" s="30">
        <f t="shared" si="15"/>
        <v>177.27272727272728</v>
      </c>
      <c r="DB37" s="78">
        <v>19</v>
      </c>
      <c r="DC37" s="56">
        <v>22</v>
      </c>
      <c r="DD37" s="30">
        <f t="shared" si="16"/>
        <v>86.36363636363636</v>
      </c>
      <c r="DE37" s="28">
        <v>19</v>
      </c>
      <c r="DF37" s="29" t="s">
        <v>29</v>
      </c>
      <c r="DG37" s="174"/>
      <c r="DH37" s="174">
        <v>1</v>
      </c>
      <c r="DI37" s="147"/>
      <c r="DJ37" s="147"/>
      <c r="DK37" s="78">
        <v>575</v>
      </c>
      <c r="DL37" s="147">
        <f aca="true" t="shared" si="31" ref="DL37:DL62">(DK37/W37)*10000</f>
        <v>1215.6448202959832</v>
      </c>
      <c r="DM37" s="28">
        <v>19</v>
      </c>
      <c r="DN37" s="29" t="s">
        <v>29</v>
      </c>
      <c r="DO37" s="78">
        <v>3</v>
      </c>
      <c r="DP37" s="56">
        <v>4</v>
      </c>
      <c r="DQ37" s="125">
        <f aca="true" t="shared" si="32" ref="DQ37:DR62">(DO37/(I37*1000))*10000</f>
        <v>2.142857142857143</v>
      </c>
      <c r="DR37" s="30">
        <f t="shared" si="32"/>
        <v>2.857142857142857</v>
      </c>
      <c r="DS37" s="72">
        <f t="shared" si="27"/>
        <v>-1</v>
      </c>
      <c r="DT37" s="13"/>
    </row>
    <row r="38" spans="1:124" s="12" customFormat="1" ht="12" customHeight="1">
      <c r="A38" s="261"/>
      <c r="B38" s="261"/>
      <c r="C38" s="261"/>
      <c r="D38" s="261"/>
      <c r="E38" s="261"/>
      <c r="F38" s="261"/>
      <c r="G38" s="28">
        <v>20</v>
      </c>
      <c r="H38" s="29" t="s">
        <v>30</v>
      </c>
      <c r="I38" s="123">
        <v>34.5</v>
      </c>
      <c r="J38" s="123">
        <v>34.7</v>
      </c>
      <c r="K38" s="125">
        <f t="shared" si="7"/>
        <v>99.4236311239193</v>
      </c>
      <c r="L38" s="28">
        <v>20</v>
      </c>
      <c r="M38" s="29" t="s">
        <v>30</v>
      </c>
      <c r="N38" s="65">
        <v>104</v>
      </c>
      <c r="O38" s="65">
        <v>124</v>
      </c>
      <c r="P38" s="89">
        <v>92</v>
      </c>
      <c r="Q38" s="208">
        <f t="shared" si="8"/>
        <v>88.46153846153847</v>
      </c>
      <c r="R38" s="89">
        <v>124</v>
      </c>
      <c r="S38" s="26">
        <f t="shared" si="9"/>
        <v>100</v>
      </c>
      <c r="T38" s="65">
        <f t="shared" si="17"/>
        <v>-32</v>
      </c>
      <c r="U38" s="28">
        <v>20</v>
      </c>
      <c r="V38" s="29" t="s">
        <v>30</v>
      </c>
      <c r="W38" s="65">
        <v>10336</v>
      </c>
      <c r="X38" s="65">
        <v>10415</v>
      </c>
      <c r="Y38" s="30">
        <f t="shared" si="22"/>
        <v>99.24147863658185</v>
      </c>
      <c r="Z38" s="30">
        <f t="shared" si="29"/>
        <v>29.95942028985507</v>
      </c>
      <c r="AA38" s="30">
        <f t="shared" si="30"/>
        <v>30.014409221902017</v>
      </c>
      <c r="AB38" s="60">
        <v>20</v>
      </c>
      <c r="AC38" s="57" t="s">
        <v>30</v>
      </c>
      <c r="AD38" s="155">
        <v>153</v>
      </c>
      <c r="AE38" s="160">
        <v>87</v>
      </c>
      <c r="AF38" s="160">
        <v>4175</v>
      </c>
      <c r="AG38" s="163">
        <v>47</v>
      </c>
      <c r="AH38" s="160">
        <v>114</v>
      </c>
      <c r="AI38" s="182">
        <v>3202</v>
      </c>
      <c r="AJ38" s="186">
        <v>77</v>
      </c>
      <c r="AK38" s="3">
        <v>20</v>
      </c>
      <c r="AL38" s="29" t="s">
        <v>30</v>
      </c>
      <c r="AM38" s="132">
        <v>19399</v>
      </c>
      <c r="AN38" s="92">
        <v>42</v>
      </c>
      <c r="AO38" s="75">
        <v>16219</v>
      </c>
      <c r="AP38" s="3">
        <v>42</v>
      </c>
      <c r="AQ38" s="30">
        <f t="shared" si="18"/>
        <v>119.6066341944633</v>
      </c>
      <c r="AR38" s="28">
        <v>20</v>
      </c>
      <c r="AS38" s="29" t="s">
        <v>30</v>
      </c>
      <c r="AT38" s="102">
        <v>132.2</v>
      </c>
      <c r="AU38" s="107">
        <v>100.01076506327865</v>
      </c>
      <c r="AV38" s="112">
        <v>100.01691137681323</v>
      </c>
      <c r="AW38" s="112">
        <v>100.0042909463556</v>
      </c>
      <c r="AX38" s="113"/>
      <c r="AY38" s="28">
        <v>20</v>
      </c>
      <c r="AZ38" s="29" t="s">
        <v>30</v>
      </c>
      <c r="BA38" s="118">
        <v>47.8</v>
      </c>
      <c r="BB38" s="112"/>
      <c r="BC38" s="112">
        <v>99.99719195422317</v>
      </c>
      <c r="BD38" s="112">
        <v>100.00429094635561</v>
      </c>
      <c r="BE38" s="112"/>
      <c r="BF38" s="112">
        <v>100.02322159204206</v>
      </c>
      <c r="BG38" s="28">
        <v>20</v>
      </c>
      <c r="BH38" s="29" t="s">
        <v>30</v>
      </c>
      <c r="BI38" s="208">
        <v>1180</v>
      </c>
      <c r="BJ38" s="200">
        <v>150</v>
      </c>
      <c r="BK38" s="200">
        <v>157</v>
      </c>
      <c r="BL38" s="209">
        <f t="shared" si="10"/>
        <v>7515.923566878981</v>
      </c>
      <c r="BM38" s="28">
        <v>20</v>
      </c>
      <c r="BN38" s="29" t="s">
        <v>30</v>
      </c>
      <c r="BO38" s="123">
        <v>4627.9</v>
      </c>
      <c r="BP38" s="69">
        <v>4444</v>
      </c>
      <c r="BQ38" s="125">
        <f t="shared" si="19"/>
        <v>104.13816381638163</v>
      </c>
      <c r="BR38" s="208">
        <v>5.075248158821646</v>
      </c>
      <c r="BS38" s="123">
        <v>2570.27</v>
      </c>
      <c r="BT38" s="26">
        <v>2505.62</v>
      </c>
      <c r="BU38" s="30">
        <f t="shared" si="20"/>
        <v>102.58019971104957</v>
      </c>
      <c r="BV38" s="28">
        <v>20</v>
      </c>
      <c r="BW38" s="29" t="s">
        <v>30</v>
      </c>
      <c r="BX38" s="147">
        <v>2767</v>
      </c>
      <c r="BY38" s="73">
        <v>2440</v>
      </c>
      <c r="BZ38" s="30">
        <f t="shared" si="11"/>
        <v>113.4016393442623</v>
      </c>
      <c r="CA38" s="168">
        <v>5343.178400000001</v>
      </c>
      <c r="CB38" s="219">
        <v>368</v>
      </c>
      <c r="CC38" s="168">
        <v>1115.7</v>
      </c>
      <c r="CD38" s="28">
        <v>20</v>
      </c>
      <c r="CE38" s="29" t="s">
        <v>30</v>
      </c>
      <c r="CF38" s="216">
        <v>505</v>
      </c>
      <c r="CG38" s="219">
        <v>1611</v>
      </c>
      <c r="CH38" s="168">
        <v>2171.5</v>
      </c>
      <c r="CI38" s="219">
        <v>599</v>
      </c>
      <c r="CJ38" s="219">
        <v>257</v>
      </c>
      <c r="CK38" s="219">
        <v>272</v>
      </c>
      <c r="CL38" s="3">
        <v>20</v>
      </c>
      <c r="CM38" s="63" t="s">
        <v>30</v>
      </c>
      <c r="CN38" s="198">
        <v>335</v>
      </c>
      <c r="CO38" s="198">
        <v>348</v>
      </c>
      <c r="CP38" s="193">
        <f t="shared" si="12"/>
        <v>96.26436781609196</v>
      </c>
      <c r="CQ38" s="216">
        <v>25</v>
      </c>
      <c r="CR38" s="216">
        <v>14</v>
      </c>
      <c r="CS38" s="209" t="s">
        <v>87</v>
      </c>
      <c r="CT38" s="28">
        <v>20</v>
      </c>
      <c r="CU38" s="29" t="s">
        <v>30</v>
      </c>
      <c r="CV38" s="78">
        <v>315</v>
      </c>
      <c r="CW38" s="56">
        <v>320</v>
      </c>
      <c r="CX38" s="30">
        <f t="shared" si="14"/>
        <v>98.4375</v>
      </c>
      <c r="CY38" s="78">
        <v>70</v>
      </c>
      <c r="CZ38" s="56">
        <v>67</v>
      </c>
      <c r="DA38" s="30">
        <f t="shared" si="15"/>
        <v>104.4776119402985</v>
      </c>
      <c r="DB38" s="78">
        <v>26</v>
      </c>
      <c r="DC38" s="56">
        <v>28</v>
      </c>
      <c r="DD38" s="30">
        <f t="shared" si="16"/>
        <v>92.85714285714286</v>
      </c>
      <c r="DE38" s="28">
        <v>20</v>
      </c>
      <c r="DF38" s="29" t="s">
        <v>30</v>
      </c>
      <c r="DG38" s="174">
        <v>1</v>
      </c>
      <c r="DH38" s="174">
        <v>2</v>
      </c>
      <c r="DI38" s="147">
        <v>1</v>
      </c>
      <c r="DJ38" s="147">
        <v>30</v>
      </c>
      <c r="DK38" s="78">
        <v>990</v>
      </c>
      <c r="DL38" s="147">
        <f t="shared" si="31"/>
        <v>957.8173374613002</v>
      </c>
      <c r="DM38" s="28">
        <v>20</v>
      </c>
      <c r="DN38" s="29" t="s">
        <v>30</v>
      </c>
      <c r="DO38" s="78">
        <v>8</v>
      </c>
      <c r="DP38" s="56">
        <v>10</v>
      </c>
      <c r="DQ38" s="125">
        <f t="shared" si="32"/>
        <v>2.318840579710145</v>
      </c>
      <c r="DR38" s="30">
        <f t="shared" si="32"/>
        <v>2.881844380403458</v>
      </c>
      <c r="DS38" s="72">
        <f t="shared" si="27"/>
        <v>-2</v>
      </c>
      <c r="DT38" s="13"/>
    </row>
    <row r="39" spans="1:124" s="12" customFormat="1" ht="12" customHeight="1">
      <c r="A39" s="261"/>
      <c r="B39" s="261"/>
      <c r="C39" s="261"/>
      <c r="D39" s="261"/>
      <c r="E39" s="261"/>
      <c r="F39" s="261"/>
      <c r="G39" s="28">
        <v>21</v>
      </c>
      <c r="H39" s="29" t="s">
        <v>51</v>
      </c>
      <c r="I39" s="123">
        <v>41.2</v>
      </c>
      <c r="J39" s="123">
        <v>41.5</v>
      </c>
      <c r="K39" s="125">
        <f t="shared" si="7"/>
        <v>99.27710843373495</v>
      </c>
      <c r="L39" s="28">
        <v>21</v>
      </c>
      <c r="M39" s="29" t="s">
        <v>51</v>
      </c>
      <c r="N39" s="65">
        <v>116</v>
      </c>
      <c r="O39" s="65">
        <v>162</v>
      </c>
      <c r="P39" s="89">
        <v>77</v>
      </c>
      <c r="Q39" s="208">
        <f t="shared" si="8"/>
        <v>66.37931034482759</v>
      </c>
      <c r="R39" s="89">
        <v>173</v>
      </c>
      <c r="S39" s="26">
        <f t="shared" si="9"/>
        <v>106.79012345679013</v>
      </c>
      <c r="T39" s="65">
        <f t="shared" si="17"/>
        <v>-96</v>
      </c>
      <c r="U39" s="28">
        <v>21</v>
      </c>
      <c r="V39" s="29" t="s">
        <v>51</v>
      </c>
      <c r="W39" s="65">
        <v>14502</v>
      </c>
      <c r="X39" s="65">
        <v>14538</v>
      </c>
      <c r="Y39" s="30">
        <f t="shared" si="22"/>
        <v>99.75237309120925</v>
      </c>
      <c r="Z39" s="30">
        <f t="shared" si="29"/>
        <v>35.199029126213595</v>
      </c>
      <c r="AA39" s="30">
        <f t="shared" si="30"/>
        <v>35.03132530120482</v>
      </c>
      <c r="AB39" s="60">
        <v>21</v>
      </c>
      <c r="AC39" s="57" t="s">
        <v>51</v>
      </c>
      <c r="AD39" s="155">
        <v>137</v>
      </c>
      <c r="AE39" s="159">
        <v>95</v>
      </c>
      <c r="AF39" s="159">
        <v>5833</v>
      </c>
      <c r="AG39" s="163">
        <v>52</v>
      </c>
      <c r="AH39" s="159">
        <v>112</v>
      </c>
      <c r="AI39" s="181">
        <v>4698</v>
      </c>
      <c r="AJ39" s="186">
        <v>81</v>
      </c>
      <c r="AK39" s="3">
        <v>21</v>
      </c>
      <c r="AL39" s="29" t="s">
        <v>51</v>
      </c>
      <c r="AM39" s="132">
        <v>21056.2</v>
      </c>
      <c r="AN39" s="92">
        <v>27</v>
      </c>
      <c r="AO39" s="75">
        <v>17434.4</v>
      </c>
      <c r="AP39" s="3">
        <v>35</v>
      </c>
      <c r="AQ39" s="30">
        <f t="shared" si="18"/>
        <v>120.77387234433074</v>
      </c>
      <c r="AR39" s="28">
        <v>21</v>
      </c>
      <c r="AS39" s="29" t="s">
        <v>51</v>
      </c>
      <c r="AT39" s="102">
        <v>325.4</v>
      </c>
      <c r="AU39" s="107">
        <v>100.00042126733024</v>
      </c>
      <c r="AV39" s="112">
        <v>100.00342801093969</v>
      </c>
      <c r="AW39" s="112">
        <v>100.00429094635561</v>
      </c>
      <c r="AX39" s="113"/>
      <c r="AY39" s="28">
        <v>21</v>
      </c>
      <c r="AZ39" s="29" t="s">
        <v>51</v>
      </c>
      <c r="BA39" s="118">
        <v>0</v>
      </c>
      <c r="BB39" s="112"/>
      <c r="BC39" s="112"/>
      <c r="BD39" s="112"/>
      <c r="BE39" s="112"/>
      <c r="BF39" s="112"/>
      <c r="BG39" s="28">
        <v>21</v>
      </c>
      <c r="BH39" s="29" t="s">
        <v>51</v>
      </c>
      <c r="BI39" s="208">
        <v>1450</v>
      </c>
      <c r="BJ39" s="200">
        <v>183</v>
      </c>
      <c r="BK39" s="200">
        <v>244</v>
      </c>
      <c r="BL39" s="209">
        <f>(BI39*1000)/BK39</f>
        <v>5942.622950819672</v>
      </c>
      <c r="BM39" s="28">
        <v>21</v>
      </c>
      <c r="BN39" s="29" t="s">
        <v>51</v>
      </c>
      <c r="BO39" s="178">
        <v>5054.5</v>
      </c>
      <c r="BP39" s="68">
        <v>8159.3</v>
      </c>
      <c r="BQ39" s="125">
        <f t="shared" si="19"/>
        <v>61.947716103097086</v>
      </c>
      <c r="BR39" s="208">
        <v>7.126137841352406</v>
      </c>
      <c r="BS39" s="123">
        <v>1549.48</v>
      </c>
      <c r="BT39" s="26">
        <v>2160.58</v>
      </c>
      <c r="BU39" s="30">
        <f t="shared" si="20"/>
        <v>71.71592813040944</v>
      </c>
      <c r="BV39" s="28">
        <v>21</v>
      </c>
      <c r="BW39" s="29" t="s">
        <v>51</v>
      </c>
      <c r="BX39" s="147">
        <v>3034</v>
      </c>
      <c r="BY39" s="73">
        <v>3073</v>
      </c>
      <c r="BZ39" s="30">
        <f t="shared" si="11"/>
        <v>98.73088187438984</v>
      </c>
      <c r="CA39" s="168">
        <v>5612.286730000001</v>
      </c>
      <c r="CB39" s="219">
        <v>412</v>
      </c>
      <c r="CC39" s="168">
        <v>1295.2</v>
      </c>
      <c r="CD39" s="28">
        <v>21</v>
      </c>
      <c r="CE39" s="29" t="s">
        <v>51</v>
      </c>
      <c r="CF39" s="216">
        <v>209</v>
      </c>
      <c r="CG39" s="219">
        <v>676</v>
      </c>
      <c r="CH39" s="168">
        <v>912.3</v>
      </c>
      <c r="CI39" s="219">
        <v>470</v>
      </c>
      <c r="CJ39" s="219">
        <v>265</v>
      </c>
      <c r="CK39" s="219">
        <v>277</v>
      </c>
      <c r="CL39" s="3">
        <v>21</v>
      </c>
      <c r="CM39" s="63" t="s">
        <v>51</v>
      </c>
      <c r="CN39" s="198">
        <v>0</v>
      </c>
      <c r="CO39" s="198">
        <v>195</v>
      </c>
      <c r="CP39" s="193">
        <f t="shared" si="12"/>
        <v>0</v>
      </c>
      <c r="CQ39" s="216">
        <v>1</v>
      </c>
      <c r="CR39" s="216">
        <v>79</v>
      </c>
      <c r="CS39" s="209">
        <f t="shared" si="13"/>
        <v>1.2658227848101267</v>
      </c>
      <c r="CT39" s="28">
        <v>21</v>
      </c>
      <c r="CU39" s="29" t="s">
        <v>51</v>
      </c>
      <c r="CV39" s="227"/>
      <c r="CW39" s="49"/>
      <c r="CX39" s="30"/>
      <c r="CY39" s="227"/>
      <c r="CZ39" s="49"/>
      <c r="DA39" s="30"/>
      <c r="DB39" s="227"/>
      <c r="DC39" s="49"/>
      <c r="DD39" s="30"/>
      <c r="DE39" s="28">
        <v>21</v>
      </c>
      <c r="DF39" s="29" t="s">
        <v>51</v>
      </c>
      <c r="DG39" s="174">
        <v>5</v>
      </c>
      <c r="DH39" s="174">
        <v>1</v>
      </c>
      <c r="DI39" s="147">
        <v>3</v>
      </c>
      <c r="DJ39" s="147">
        <v>82</v>
      </c>
      <c r="DK39" s="78">
        <v>1926</v>
      </c>
      <c r="DL39" s="147">
        <f t="shared" si="31"/>
        <v>1328.0926768721554</v>
      </c>
      <c r="DM39" s="28">
        <v>21</v>
      </c>
      <c r="DN39" s="29" t="s">
        <v>51</v>
      </c>
      <c r="DO39" s="78">
        <v>18</v>
      </c>
      <c r="DP39" s="56">
        <v>16</v>
      </c>
      <c r="DQ39" s="125">
        <f t="shared" si="32"/>
        <v>4.368932038834951</v>
      </c>
      <c r="DR39" s="30">
        <f t="shared" si="32"/>
        <v>3.855421686746988</v>
      </c>
      <c r="DS39" s="88">
        <f t="shared" si="27"/>
        <v>2</v>
      </c>
      <c r="DT39" s="13"/>
    </row>
    <row r="40" spans="1:124" s="12" customFormat="1" ht="12" customHeight="1">
      <c r="A40" s="261"/>
      <c r="B40" s="261"/>
      <c r="C40" s="261"/>
      <c r="D40" s="261"/>
      <c r="E40" s="261"/>
      <c r="F40" s="261"/>
      <c r="G40" s="28">
        <v>22</v>
      </c>
      <c r="H40" s="29" t="s">
        <v>57</v>
      </c>
      <c r="I40" s="123">
        <v>65</v>
      </c>
      <c r="J40" s="123">
        <v>65.1</v>
      </c>
      <c r="K40" s="125">
        <f t="shared" si="7"/>
        <v>99.84639016897083</v>
      </c>
      <c r="L40" s="28">
        <v>22</v>
      </c>
      <c r="M40" s="29" t="s">
        <v>57</v>
      </c>
      <c r="N40" s="65">
        <v>135</v>
      </c>
      <c r="O40" s="65">
        <v>250</v>
      </c>
      <c r="P40" s="89">
        <v>129</v>
      </c>
      <c r="Q40" s="208">
        <f t="shared" si="8"/>
        <v>95.55555555555556</v>
      </c>
      <c r="R40" s="89">
        <v>297</v>
      </c>
      <c r="S40" s="26">
        <f t="shared" si="9"/>
        <v>118.8</v>
      </c>
      <c r="T40" s="65">
        <f t="shared" si="17"/>
        <v>-168</v>
      </c>
      <c r="U40" s="28">
        <v>22</v>
      </c>
      <c r="V40" s="29" t="s">
        <v>57</v>
      </c>
      <c r="W40" s="65">
        <v>20478</v>
      </c>
      <c r="X40" s="65">
        <v>20474</v>
      </c>
      <c r="Y40" s="30">
        <f t="shared" si="22"/>
        <v>100.01953697372277</v>
      </c>
      <c r="Z40" s="30">
        <f t="shared" si="29"/>
        <v>31.504615384615388</v>
      </c>
      <c r="AA40" s="30">
        <f t="shared" si="30"/>
        <v>31.45007680491552</v>
      </c>
      <c r="AB40" s="60">
        <v>22</v>
      </c>
      <c r="AC40" s="57" t="s">
        <v>57</v>
      </c>
      <c r="AD40" s="155">
        <v>223</v>
      </c>
      <c r="AE40" s="160">
        <v>111</v>
      </c>
      <c r="AF40" s="160">
        <v>15858</v>
      </c>
      <c r="AG40" s="163">
        <v>17</v>
      </c>
      <c r="AH40" s="160">
        <v>178</v>
      </c>
      <c r="AI40" s="182">
        <v>10507</v>
      </c>
      <c r="AJ40" s="186">
        <v>66</v>
      </c>
      <c r="AK40" s="3">
        <v>22</v>
      </c>
      <c r="AL40" s="29" t="s">
        <v>57</v>
      </c>
      <c r="AM40" s="132">
        <v>23161.5</v>
      </c>
      <c r="AN40" s="92">
        <v>11</v>
      </c>
      <c r="AO40" s="75">
        <v>21531.9</v>
      </c>
      <c r="AP40" s="3">
        <v>8</v>
      </c>
      <c r="AQ40" s="30">
        <f>(AM40/AO40)*100</f>
        <v>107.56830563025093</v>
      </c>
      <c r="AR40" s="28">
        <v>22</v>
      </c>
      <c r="AS40" s="29" t="s">
        <v>57</v>
      </c>
      <c r="AT40" s="102">
        <v>217.20000000000002</v>
      </c>
      <c r="AU40" s="107">
        <v>100.09300327588933</v>
      </c>
      <c r="AV40" s="112">
        <v>100.05296974954938</v>
      </c>
      <c r="AW40" s="112">
        <v>100.10525439001674</v>
      </c>
      <c r="AX40" s="113"/>
      <c r="AY40" s="28">
        <v>22</v>
      </c>
      <c r="AZ40" s="29" t="s">
        <v>57</v>
      </c>
      <c r="BA40" s="118">
        <v>41.4</v>
      </c>
      <c r="BB40" s="112"/>
      <c r="BC40" s="112">
        <v>101.59446518401849</v>
      </c>
      <c r="BD40" s="112">
        <v>100.09994052456088</v>
      </c>
      <c r="BE40" s="112"/>
      <c r="BF40" s="112">
        <v>102.44347596025986</v>
      </c>
      <c r="BG40" s="28">
        <v>22</v>
      </c>
      <c r="BH40" s="29" t="s">
        <v>57</v>
      </c>
      <c r="BI40" s="208">
        <v>1200</v>
      </c>
      <c r="BJ40" s="200">
        <v>131</v>
      </c>
      <c r="BK40" s="200">
        <v>151</v>
      </c>
      <c r="BL40" s="209">
        <f aca="true" t="shared" si="33" ref="BL40:BL61">(BI40*1000)/BK40</f>
        <v>7947.019867549669</v>
      </c>
      <c r="BM40" s="28">
        <v>22</v>
      </c>
      <c r="BN40" s="29" t="s">
        <v>57</v>
      </c>
      <c r="BO40" s="123">
        <v>10161.7</v>
      </c>
      <c r="BP40" s="69">
        <v>11565</v>
      </c>
      <c r="BQ40" s="125">
        <f t="shared" si="19"/>
        <v>87.86597492434069</v>
      </c>
      <c r="BR40" s="208">
        <v>6.179711462001591</v>
      </c>
      <c r="BS40" s="123">
        <v>2081.48</v>
      </c>
      <c r="BT40" s="26">
        <v>2148.4</v>
      </c>
      <c r="BU40" s="30">
        <f t="shared" si="20"/>
        <v>96.88512381307018</v>
      </c>
      <c r="BV40" s="28">
        <v>22</v>
      </c>
      <c r="BW40" s="29" t="s">
        <v>57</v>
      </c>
      <c r="BX40" s="147">
        <v>3649</v>
      </c>
      <c r="BY40" s="73">
        <v>3602</v>
      </c>
      <c r="BZ40" s="30">
        <f t="shared" si="11"/>
        <v>101.30483064963909</v>
      </c>
      <c r="CA40" s="168">
        <v>7023.118</v>
      </c>
      <c r="CB40" s="219">
        <v>472</v>
      </c>
      <c r="CC40" s="168">
        <v>1368.3</v>
      </c>
      <c r="CD40" s="28">
        <v>22</v>
      </c>
      <c r="CE40" s="29" t="s">
        <v>57</v>
      </c>
      <c r="CF40" s="216">
        <v>262</v>
      </c>
      <c r="CG40" s="219">
        <v>866</v>
      </c>
      <c r="CH40" s="168">
        <v>1138.4</v>
      </c>
      <c r="CI40" s="219">
        <v>430</v>
      </c>
      <c r="CJ40" s="219">
        <v>277</v>
      </c>
      <c r="CK40" s="219">
        <v>298</v>
      </c>
      <c r="CL40" s="3">
        <v>22</v>
      </c>
      <c r="CM40" s="63" t="s">
        <v>57</v>
      </c>
      <c r="CN40" s="198">
        <v>554</v>
      </c>
      <c r="CO40" s="198">
        <v>388</v>
      </c>
      <c r="CP40" s="193">
        <f t="shared" si="12"/>
        <v>142.7835051546392</v>
      </c>
      <c r="CQ40" s="216">
        <v>179</v>
      </c>
      <c r="CR40" s="216">
        <v>143</v>
      </c>
      <c r="CS40" s="209">
        <f t="shared" si="13"/>
        <v>125.17482517482517</v>
      </c>
      <c r="CT40" s="28">
        <v>22</v>
      </c>
      <c r="CU40" s="29" t="s">
        <v>57</v>
      </c>
      <c r="CV40" s="78">
        <v>200</v>
      </c>
      <c r="CW40" s="56">
        <v>200</v>
      </c>
      <c r="CX40" s="30">
        <f t="shared" si="14"/>
        <v>100</v>
      </c>
      <c r="CY40" s="78">
        <v>37</v>
      </c>
      <c r="CZ40" s="56">
        <v>60</v>
      </c>
      <c r="DA40" s="30">
        <f t="shared" si="15"/>
        <v>61.66666666666667</v>
      </c>
      <c r="DB40" s="78">
        <v>40</v>
      </c>
      <c r="DC40" s="56">
        <v>33</v>
      </c>
      <c r="DD40" s="30">
        <f t="shared" si="16"/>
        <v>121.21212121212122</v>
      </c>
      <c r="DE40" s="28">
        <v>22</v>
      </c>
      <c r="DF40" s="29" t="s">
        <v>57</v>
      </c>
      <c r="DG40" s="174"/>
      <c r="DH40" s="174">
        <v>3</v>
      </c>
      <c r="DI40" s="147">
        <v>1</v>
      </c>
      <c r="DJ40" s="147">
        <v>21</v>
      </c>
      <c r="DK40" s="78">
        <v>1215</v>
      </c>
      <c r="DL40" s="147">
        <f t="shared" si="31"/>
        <v>593.319660123059</v>
      </c>
      <c r="DM40" s="28">
        <v>22</v>
      </c>
      <c r="DN40" s="29" t="s">
        <v>57</v>
      </c>
      <c r="DO40" s="78">
        <v>16</v>
      </c>
      <c r="DP40" s="56">
        <v>10</v>
      </c>
      <c r="DQ40" s="125">
        <f t="shared" si="32"/>
        <v>2.4615384615384612</v>
      </c>
      <c r="DR40" s="30">
        <f t="shared" si="32"/>
        <v>1.536098310291859</v>
      </c>
      <c r="DS40" s="88">
        <f t="shared" si="27"/>
        <v>6</v>
      </c>
      <c r="DT40" s="13"/>
    </row>
    <row r="41" spans="1:124" s="12" customFormat="1" ht="12" customHeight="1">
      <c r="A41" s="261"/>
      <c r="B41" s="261"/>
      <c r="C41" s="261"/>
      <c r="D41" s="261"/>
      <c r="E41" s="261"/>
      <c r="F41" s="261"/>
      <c r="G41" s="28">
        <v>23</v>
      </c>
      <c r="H41" s="29" t="s">
        <v>31</v>
      </c>
      <c r="I41" s="123">
        <v>13.3</v>
      </c>
      <c r="J41" s="123">
        <v>13.6</v>
      </c>
      <c r="K41" s="125">
        <f t="shared" si="7"/>
        <v>97.79411764705883</v>
      </c>
      <c r="L41" s="28">
        <v>23</v>
      </c>
      <c r="M41" s="29" t="s">
        <v>31</v>
      </c>
      <c r="N41" s="65">
        <v>28</v>
      </c>
      <c r="O41" s="65">
        <v>52</v>
      </c>
      <c r="P41" s="89">
        <v>31</v>
      </c>
      <c r="Q41" s="208">
        <f t="shared" si="8"/>
        <v>110.71428571428571</v>
      </c>
      <c r="R41" s="89">
        <v>54</v>
      </c>
      <c r="S41" s="26">
        <f t="shared" si="9"/>
        <v>103.84615384615384</v>
      </c>
      <c r="T41" s="65">
        <f t="shared" si="17"/>
        <v>-23</v>
      </c>
      <c r="U41" s="28">
        <v>23</v>
      </c>
      <c r="V41" s="29" t="s">
        <v>31</v>
      </c>
      <c r="W41" s="65">
        <v>5195</v>
      </c>
      <c r="X41" s="65">
        <v>5140</v>
      </c>
      <c r="Y41" s="30">
        <f t="shared" si="22"/>
        <v>101.07003891050583</v>
      </c>
      <c r="Z41" s="30">
        <f t="shared" si="29"/>
        <v>39.06015037593985</v>
      </c>
      <c r="AA41" s="30">
        <f t="shared" si="30"/>
        <v>37.794117647058826</v>
      </c>
      <c r="AB41" s="60">
        <v>23</v>
      </c>
      <c r="AC41" s="57" t="s">
        <v>31</v>
      </c>
      <c r="AD41" s="155">
        <v>90</v>
      </c>
      <c r="AE41" s="161">
        <v>46</v>
      </c>
      <c r="AF41" s="159">
        <v>2431</v>
      </c>
      <c r="AG41" s="163">
        <v>64</v>
      </c>
      <c r="AH41" s="161">
        <v>64</v>
      </c>
      <c r="AI41" s="185">
        <v>1537</v>
      </c>
      <c r="AJ41" s="186">
        <v>63</v>
      </c>
      <c r="AK41" s="3">
        <v>23</v>
      </c>
      <c r="AL41" s="29" t="s">
        <v>31</v>
      </c>
      <c r="AM41" s="132">
        <v>20540.1</v>
      </c>
      <c r="AN41" s="92">
        <v>36</v>
      </c>
      <c r="AO41" s="75">
        <v>16527.3</v>
      </c>
      <c r="AP41" s="3">
        <v>38</v>
      </c>
      <c r="AQ41" s="30">
        <f>(AM41/AO41)*100</f>
        <v>124.27982792107603</v>
      </c>
      <c r="AR41" s="28">
        <v>23</v>
      </c>
      <c r="AS41" s="29" t="s">
        <v>31</v>
      </c>
      <c r="AT41" s="102">
        <v>63</v>
      </c>
      <c r="AU41" s="107">
        <v>99.99970169891645</v>
      </c>
      <c r="AV41" s="112">
        <v>99.9958773260505</v>
      </c>
      <c r="AW41" s="112">
        <v>100.0042909463556</v>
      </c>
      <c r="AX41" s="113"/>
      <c r="AY41" s="28">
        <v>23</v>
      </c>
      <c r="AZ41" s="29" t="s">
        <v>31</v>
      </c>
      <c r="BA41" s="118">
        <v>0</v>
      </c>
      <c r="BB41" s="112"/>
      <c r="BC41" s="112"/>
      <c r="BD41" s="112"/>
      <c r="BE41" s="112"/>
      <c r="BF41" s="112"/>
      <c r="BG41" s="28">
        <v>23</v>
      </c>
      <c r="BH41" s="29" t="s">
        <v>31</v>
      </c>
      <c r="BI41" s="208">
        <v>380</v>
      </c>
      <c r="BJ41" s="200">
        <v>35</v>
      </c>
      <c r="BK41" s="200">
        <v>53</v>
      </c>
      <c r="BL41" s="209">
        <f t="shared" si="33"/>
        <v>7169.811320754717</v>
      </c>
      <c r="BM41" s="28">
        <v>23</v>
      </c>
      <c r="BN41" s="29" t="s">
        <v>31</v>
      </c>
      <c r="BO41" s="123">
        <v>1314.8</v>
      </c>
      <c r="BP41" s="69">
        <v>1635.9</v>
      </c>
      <c r="BQ41" s="125">
        <f t="shared" si="19"/>
        <v>80.37166085946573</v>
      </c>
      <c r="BR41" s="208">
        <v>3.155297020976556</v>
      </c>
      <c r="BS41" s="123">
        <v>2513.53</v>
      </c>
      <c r="BT41" s="26">
        <v>2434.7</v>
      </c>
      <c r="BU41" s="30">
        <f t="shared" si="20"/>
        <v>103.23777056721568</v>
      </c>
      <c r="BV41" s="28">
        <v>23</v>
      </c>
      <c r="BW41" s="29" t="s">
        <v>31</v>
      </c>
      <c r="BX41" s="147">
        <v>1065</v>
      </c>
      <c r="BY41" s="73">
        <v>1097</v>
      </c>
      <c r="BZ41" s="30">
        <f t="shared" si="11"/>
        <v>97.08295350957155</v>
      </c>
      <c r="CA41" s="168">
        <v>1876.42</v>
      </c>
      <c r="CB41" s="219">
        <v>111</v>
      </c>
      <c r="CC41" s="168">
        <v>364</v>
      </c>
      <c r="CD41" s="28">
        <v>23</v>
      </c>
      <c r="CE41" s="29" t="s">
        <v>31</v>
      </c>
      <c r="CF41" s="216">
        <v>53</v>
      </c>
      <c r="CG41" s="219">
        <v>177</v>
      </c>
      <c r="CH41" s="168">
        <v>234.7</v>
      </c>
      <c r="CI41" s="219">
        <v>99</v>
      </c>
      <c r="CJ41" s="219">
        <v>48</v>
      </c>
      <c r="CK41" s="219">
        <v>48</v>
      </c>
      <c r="CL41" s="3">
        <v>23</v>
      </c>
      <c r="CM41" s="63" t="s">
        <v>31</v>
      </c>
      <c r="CN41" s="198">
        <v>73</v>
      </c>
      <c r="CO41" s="198">
        <v>60</v>
      </c>
      <c r="CP41" s="193">
        <f t="shared" si="12"/>
        <v>121.66666666666666</v>
      </c>
      <c r="CQ41" s="216">
        <v>0</v>
      </c>
      <c r="CR41" s="216">
        <v>0</v>
      </c>
      <c r="CS41" s="209" t="s">
        <v>87</v>
      </c>
      <c r="CT41" s="28">
        <v>23</v>
      </c>
      <c r="CU41" s="29" t="s">
        <v>31</v>
      </c>
      <c r="CV41" s="227"/>
      <c r="CW41" s="49"/>
      <c r="CX41" s="30"/>
      <c r="CY41" s="227"/>
      <c r="CZ41" s="49"/>
      <c r="DA41" s="30"/>
      <c r="DB41" s="227"/>
      <c r="DC41" s="49"/>
      <c r="DD41" s="30"/>
      <c r="DE41" s="28">
        <v>23</v>
      </c>
      <c r="DF41" s="29" t="s">
        <v>31</v>
      </c>
      <c r="DG41" s="174">
        <v>1</v>
      </c>
      <c r="DH41" s="174">
        <v>1</v>
      </c>
      <c r="DI41" s="147">
        <v>1</v>
      </c>
      <c r="DJ41" s="147">
        <v>20</v>
      </c>
      <c r="DK41" s="78">
        <v>360</v>
      </c>
      <c r="DL41" s="147">
        <f t="shared" si="31"/>
        <v>692.9740134744947</v>
      </c>
      <c r="DM41" s="28">
        <v>23</v>
      </c>
      <c r="DN41" s="29" t="s">
        <v>31</v>
      </c>
      <c r="DO41" s="78">
        <v>3</v>
      </c>
      <c r="DP41" s="56">
        <v>0</v>
      </c>
      <c r="DQ41" s="125">
        <f t="shared" si="32"/>
        <v>2.255639097744361</v>
      </c>
      <c r="DR41" s="30">
        <f t="shared" si="32"/>
        <v>0</v>
      </c>
      <c r="DS41" s="88">
        <f t="shared" si="27"/>
        <v>3</v>
      </c>
      <c r="DT41" s="13"/>
    </row>
    <row r="42" spans="1:124" s="12" customFormat="1" ht="12" customHeight="1">
      <c r="A42" s="261"/>
      <c r="B42" s="261"/>
      <c r="C42" s="261"/>
      <c r="D42" s="261"/>
      <c r="E42" s="261"/>
      <c r="F42" s="261"/>
      <c r="G42" s="28">
        <v>24</v>
      </c>
      <c r="H42" s="29" t="s">
        <v>32</v>
      </c>
      <c r="I42" s="123">
        <v>38.8</v>
      </c>
      <c r="J42" s="123">
        <v>39.4</v>
      </c>
      <c r="K42" s="125">
        <f t="shared" si="7"/>
        <v>98.47715736040608</v>
      </c>
      <c r="L42" s="28">
        <v>24</v>
      </c>
      <c r="M42" s="29" t="s">
        <v>32</v>
      </c>
      <c r="N42" s="65">
        <v>103</v>
      </c>
      <c r="O42" s="65">
        <v>167</v>
      </c>
      <c r="P42" s="89">
        <v>98</v>
      </c>
      <c r="Q42" s="208">
        <f t="shared" si="8"/>
        <v>95.14563106796116</v>
      </c>
      <c r="R42" s="89">
        <v>162</v>
      </c>
      <c r="S42" s="26">
        <f t="shared" si="9"/>
        <v>97.0059880239521</v>
      </c>
      <c r="T42" s="65">
        <f t="shared" si="17"/>
        <v>-64</v>
      </c>
      <c r="U42" s="28">
        <v>24</v>
      </c>
      <c r="V42" s="29" t="s">
        <v>32</v>
      </c>
      <c r="W42" s="65">
        <v>12865</v>
      </c>
      <c r="X42" s="65">
        <v>12776</v>
      </c>
      <c r="Y42" s="30">
        <f t="shared" si="22"/>
        <v>100.69661865998746</v>
      </c>
      <c r="Z42" s="30">
        <f t="shared" si="29"/>
        <v>33.15721649484536</v>
      </c>
      <c r="AA42" s="30">
        <f t="shared" si="30"/>
        <v>32.42639593908629</v>
      </c>
      <c r="AB42" s="60">
        <v>24</v>
      </c>
      <c r="AC42" s="57" t="s">
        <v>32</v>
      </c>
      <c r="AD42" s="155">
        <v>130</v>
      </c>
      <c r="AE42" s="160">
        <v>55</v>
      </c>
      <c r="AF42" s="160">
        <v>7254</v>
      </c>
      <c r="AG42" s="163">
        <v>40</v>
      </c>
      <c r="AH42" s="160">
        <v>98</v>
      </c>
      <c r="AI42" s="182">
        <v>2967</v>
      </c>
      <c r="AJ42" s="186">
        <v>40.9</v>
      </c>
      <c r="AK42" s="3">
        <v>24</v>
      </c>
      <c r="AL42" s="29" t="s">
        <v>32</v>
      </c>
      <c r="AM42" s="132">
        <v>22129.5</v>
      </c>
      <c r="AN42" s="92">
        <v>20</v>
      </c>
      <c r="AO42" s="75">
        <v>19097</v>
      </c>
      <c r="AP42" s="3">
        <v>20</v>
      </c>
      <c r="AQ42" s="30">
        <f t="shared" si="18"/>
        <v>115.87945750641462</v>
      </c>
      <c r="AR42" s="28">
        <v>24</v>
      </c>
      <c r="AS42" s="29" t="s">
        <v>32</v>
      </c>
      <c r="AT42" s="102">
        <v>107.10000000000001</v>
      </c>
      <c r="AU42" s="107">
        <v>100.00075669832773</v>
      </c>
      <c r="AV42" s="112">
        <v>100.00086845673997</v>
      </c>
      <c r="AW42" s="112">
        <v>99.99970169891645</v>
      </c>
      <c r="AX42" s="113"/>
      <c r="AY42" s="28">
        <v>24</v>
      </c>
      <c r="AZ42" s="29" t="s">
        <v>32</v>
      </c>
      <c r="BA42" s="118">
        <v>0</v>
      </c>
      <c r="BB42" s="112"/>
      <c r="BC42" s="112"/>
      <c r="BD42" s="112"/>
      <c r="BE42" s="112"/>
      <c r="BF42" s="112"/>
      <c r="BG42" s="28">
        <v>24</v>
      </c>
      <c r="BH42" s="29" t="s">
        <v>32</v>
      </c>
      <c r="BI42" s="208">
        <v>1720.1</v>
      </c>
      <c r="BJ42" s="200">
        <v>71</v>
      </c>
      <c r="BK42" s="200">
        <v>165</v>
      </c>
      <c r="BL42" s="209">
        <f t="shared" si="33"/>
        <v>10424.848484848484</v>
      </c>
      <c r="BM42" s="28">
        <v>24</v>
      </c>
      <c r="BN42" s="29" t="s">
        <v>32</v>
      </c>
      <c r="BO42" s="123">
        <v>3006</v>
      </c>
      <c r="BP42" s="69">
        <v>2893.8</v>
      </c>
      <c r="BQ42" s="125">
        <f t="shared" si="19"/>
        <v>103.87725482065105</v>
      </c>
      <c r="BR42" s="208">
        <v>3.986936159723934</v>
      </c>
      <c r="BS42" s="123">
        <v>1575.74</v>
      </c>
      <c r="BT42" s="26">
        <v>1436.76</v>
      </c>
      <c r="BU42" s="30">
        <f t="shared" si="20"/>
        <v>109.67315348422841</v>
      </c>
      <c r="BV42" s="28">
        <v>24</v>
      </c>
      <c r="BW42" s="29" t="s">
        <v>32</v>
      </c>
      <c r="BX42" s="147">
        <v>2148</v>
      </c>
      <c r="BY42" s="73">
        <v>2255</v>
      </c>
      <c r="BZ42" s="30">
        <f t="shared" si="11"/>
        <v>95.2549889135255</v>
      </c>
      <c r="CA42" s="168">
        <v>4224.058</v>
      </c>
      <c r="CB42" s="219">
        <v>335</v>
      </c>
      <c r="CC42" s="168">
        <v>1055.9</v>
      </c>
      <c r="CD42" s="28">
        <v>24</v>
      </c>
      <c r="CE42" s="29" t="s">
        <v>32</v>
      </c>
      <c r="CF42" s="216">
        <v>178</v>
      </c>
      <c r="CG42" s="219">
        <v>562</v>
      </c>
      <c r="CH42" s="168">
        <v>723.9</v>
      </c>
      <c r="CI42" s="219">
        <v>312</v>
      </c>
      <c r="CJ42" s="219">
        <v>194</v>
      </c>
      <c r="CK42" s="219">
        <v>203</v>
      </c>
      <c r="CL42" s="3">
        <v>24</v>
      </c>
      <c r="CM42" s="63" t="s">
        <v>32</v>
      </c>
      <c r="CN42" s="198">
        <v>0</v>
      </c>
      <c r="CO42" s="198">
        <v>0</v>
      </c>
      <c r="CP42" s="193" t="s">
        <v>87</v>
      </c>
      <c r="CQ42" s="216">
        <v>0</v>
      </c>
      <c r="CR42" s="216">
        <v>23</v>
      </c>
      <c r="CS42" s="209">
        <f t="shared" si="13"/>
        <v>0</v>
      </c>
      <c r="CT42" s="28">
        <v>24</v>
      </c>
      <c r="CU42" s="29" t="s">
        <v>32</v>
      </c>
      <c r="CV42" s="78">
        <v>19</v>
      </c>
      <c r="CW42" s="56">
        <v>16</v>
      </c>
      <c r="CX42" s="30">
        <f t="shared" si="14"/>
        <v>118.75</v>
      </c>
      <c r="CY42" s="78">
        <v>19</v>
      </c>
      <c r="CZ42" s="56">
        <v>34</v>
      </c>
      <c r="DA42" s="30">
        <f t="shared" si="15"/>
        <v>55.88235294117647</v>
      </c>
      <c r="DB42" s="78">
        <v>28</v>
      </c>
      <c r="DC42" s="56">
        <v>31</v>
      </c>
      <c r="DD42" s="30">
        <f t="shared" si="16"/>
        <v>90.32258064516128</v>
      </c>
      <c r="DE42" s="28">
        <v>24</v>
      </c>
      <c r="DF42" s="29" t="s">
        <v>32</v>
      </c>
      <c r="DG42" s="174"/>
      <c r="DH42" s="174">
        <v>1</v>
      </c>
      <c r="DI42" s="147">
        <v>1</v>
      </c>
      <c r="DJ42" s="147">
        <v>30</v>
      </c>
      <c r="DK42" s="78">
        <v>602</v>
      </c>
      <c r="DL42" s="147">
        <f t="shared" si="31"/>
        <v>467.93626117372713</v>
      </c>
      <c r="DM42" s="28">
        <v>24</v>
      </c>
      <c r="DN42" s="29" t="s">
        <v>32</v>
      </c>
      <c r="DO42" s="78">
        <v>4</v>
      </c>
      <c r="DP42" s="56">
        <v>3</v>
      </c>
      <c r="DQ42" s="125">
        <f t="shared" si="32"/>
        <v>1.0309278350515465</v>
      </c>
      <c r="DR42" s="30">
        <f t="shared" si="32"/>
        <v>0.7614213197969544</v>
      </c>
      <c r="DS42" s="88">
        <f t="shared" si="27"/>
        <v>1</v>
      </c>
      <c r="DT42" s="13"/>
    </row>
    <row r="43" spans="1:132" s="12" customFormat="1" ht="12" customHeight="1">
      <c r="A43" s="261"/>
      <c r="B43" s="261"/>
      <c r="C43" s="261"/>
      <c r="D43" s="261"/>
      <c r="E43" s="261"/>
      <c r="F43" s="261"/>
      <c r="G43" s="28">
        <v>25</v>
      </c>
      <c r="H43" s="29" t="s">
        <v>33</v>
      </c>
      <c r="I43" s="123">
        <v>45.7</v>
      </c>
      <c r="J43" s="123">
        <v>44.7</v>
      </c>
      <c r="K43" s="125">
        <f t="shared" si="7"/>
        <v>102.23713646532437</v>
      </c>
      <c r="L43" s="28">
        <v>25</v>
      </c>
      <c r="M43" s="29" t="s">
        <v>33</v>
      </c>
      <c r="N43" s="65">
        <v>121</v>
      </c>
      <c r="O43" s="65">
        <v>145</v>
      </c>
      <c r="P43" s="89">
        <v>109</v>
      </c>
      <c r="Q43" s="208">
        <f t="shared" si="8"/>
        <v>90.08264462809917</v>
      </c>
      <c r="R43" s="89">
        <v>143</v>
      </c>
      <c r="S43" s="26">
        <f t="shared" si="9"/>
        <v>98.62068965517241</v>
      </c>
      <c r="T43" s="65">
        <f t="shared" si="17"/>
        <v>-34</v>
      </c>
      <c r="U43" s="28">
        <v>25</v>
      </c>
      <c r="V43" s="29" t="s">
        <v>33</v>
      </c>
      <c r="W43" s="65">
        <v>12061</v>
      </c>
      <c r="X43" s="65">
        <v>11954</v>
      </c>
      <c r="Y43" s="30">
        <f t="shared" si="22"/>
        <v>100.89509787518823</v>
      </c>
      <c r="Z43" s="30">
        <f t="shared" si="29"/>
        <v>26.391684901531733</v>
      </c>
      <c r="AA43" s="30">
        <f t="shared" si="30"/>
        <v>26.742729306487696</v>
      </c>
      <c r="AB43" s="60">
        <v>25</v>
      </c>
      <c r="AC43" s="57" t="s">
        <v>33</v>
      </c>
      <c r="AD43" s="155">
        <v>171</v>
      </c>
      <c r="AE43" s="161">
        <v>74</v>
      </c>
      <c r="AF43" s="160">
        <v>9121</v>
      </c>
      <c r="AG43" s="163">
        <v>18</v>
      </c>
      <c r="AH43" s="161">
        <v>120</v>
      </c>
      <c r="AI43" s="183">
        <v>5778</v>
      </c>
      <c r="AJ43" s="186">
        <v>63</v>
      </c>
      <c r="AK43" s="3">
        <v>25</v>
      </c>
      <c r="AL43" s="29" t="s">
        <v>33</v>
      </c>
      <c r="AM43" s="132">
        <v>25159.7</v>
      </c>
      <c r="AN43" s="92">
        <v>4</v>
      </c>
      <c r="AO43" s="75">
        <v>22585.4</v>
      </c>
      <c r="AP43" s="3">
        <v>4</v>
      </c>
      <c r="AQ43" s="30">
        <f t="shared" si="18"/>
        <v>111.39807132041054</v>
      </c>
      <c r="AR43" s="28">
        <v>25</v>
      </c>
      <c r="AS43" s="29" t="s">
        <v>33</v>
      </c>
      <c r="AT43" s="102">
        <v>20.900000000000002</v>
      </c>
      <c r="AU43" s="107">
        <v>100.04559417330788</v>
      </c>
      <c r="AV43" s="112"/>
      <c r="AW43" s="112"/>
      <c r="AX43" s="113"/>
      <c r="AY43" s="28">
        <v>25</v>
      </c>
      <c r="AZ43" s="29" t="s">
        <v>33</v>
      </c>
      <c r="BA43" s="118">
        <v>0</v>
      </c>
      <c r="BB43" s="112"/>
      <c r="BC43" s="112"/>
      <c r="BD43" s="112"/>
      <c r="BE43" s="112"/>
      <c r="BF43" s="112"/>
      <c r="BG43" s="28">
        <v>25</v>
      </c>
      <c r="BH43" s="29" t="s">
        <v>33</v>
      </c>
      <c r="BI43" s="208">
        <v>400.5</v>
      </c>
      <c r="BJ43" s="200">
        <v>40</v>
      </c>
      <c r="BK43" s="200">
        <v>44</v>
      </c>
      <c r="BL43" s="209">
        <f t="shared" si="33"/>
        <v>9102.272727272728</v>
      </c>
      <c r="BM43" s="28">
        <v>25</v>
      </c>
      <c r="BN43" s="29" t="s">
        <v>33</v>
      </c>
      <c r="BO43" s="123">
        <v>5096.4</v>
      </c>
      <c r="BP43" s="69">
        <v>7169.7</v>
      </c>
      <c r="BQ43" s="125">
        <f t="shared" si="19"/>
        <v>71.08247206996109</v>
      </c>
      <c r="BR43" s="208">
        <v>5.872700578633734</v>
      </c>
      <c r="BS43" s="123">
        <v>2511.55</v>
      </c>
      <c r="BT43" s="26">
        <v>3205.51</v>
      </c>
      <c r="BU43" s="30">
        <f t="shared" si="20"/>
        <v>78.35102682568453</v>
      </c>
      <c r="BV43" s="28">
        <v>25</v>
      </c>
      <c r="BW43" s="29" t="s">
        <v>33</v>
      </c>
      <c r="BX43" s="147">
        <v>2148</v>
      </c>
      <c r="BY43" s="73">
        <v>2231</v>
      </c>
      <c r="BZ43" s="30">
        <f t="shared" si="11"/>
        <v>96.27969520394441</v>
      </c>
      <c r="CA43" s="168">
        <v>3902.071</v>
      </c>
      <c r="CB43" s="219">
        <v>411</v>
      </c>
      <c r="CC43" s="168">
        <v>1366.8</v>
      </c>
      <c r="CD43" s="28">
        <v>25</v>
      </c>
      <c r="CE43" s="29" t="s">
        <v>33</v>
      </c>
      <c r="CF43" s="216">
        <v>164</v>
      </c>
      <c r="CG43" s="219">
        <v>520</v>
      </c>
      <c r="CH43" s="168">
        <v>580</v>
      </c>
      <c r="CI43" s="219">
        <v>310</v>
      </c>
      <c r="CJ43" s="219">
        <v>173</v>
      </c>
      <c r="CK43" s="219">
        <v>180</v>
      </c>
      <c r="CL43" s="3">
        <v>25</v>
      </c>
      <c r="CM43" s="63" t="s">
        <v>33</v>
      </c>
      <c r="CN43" s="198">
        <v>0</v>
      </c>
      <c r="CO43" s="198">
        <v>0</v>
      </c>
      <c r="CP43" s="193" t="s">
        <v>87</v>
      </c>
      <c r="CQ43" s="216">
        <v>231</v>
      </c>
      <c r="CR43" s="216">
        <v>106</v>
      </c>
      <c r="CS43" s="209">
        <f t="shared" si="13"/>
        <v>217.92452830188677</v>
      </c>
      <c r="CT43" s="28">
        <v>25</v>
      </c>
      <c r="CU43" s="29" t="s">
        <v>33</v>
      </c>
      <c r="CV43" s="227"/>
      <c r="CW43" s="49"/>
      <c r="CX43" s="30"/>
      <c r="CY43" s="227"/>
      <c r="CZ43" s="49"/>
      <c r="DA43" s="30"/>
      <c r="DB43" s="227"/>
      <c r="DC43" s="49"/>
      <c r="DD43" s="30"/>
      <c r="DE43" s="28">
        <v>25</v>
      </c>
      <c r="DF43" s="29" t="s">
        <v>33</v>
      </c>
      <c r="DG43" s="174"/>
      <c r="DH43" s="174">
        <v>1</v>
      </c>
      <c r="DI43" s="147"/>
      <c r="DJ43" s="147"/>
      <c r="DK43" s="78">
        <v>210</v>
      </c>
      <c r="DL43" s="147">
        <f t="shared" si="31"/>
        <v>174.11491584445733</v>
      </c>
      <c r="DM43" s="28">
        <v>25</v>
      </c>
      <c r="DN43" s="29" t="s">
        <v>33</v>
      </c>
      <c r="DO43" s="78">
        <v>6</v>
      </c>
      <c r="DP43" s="56">
        <v>4</v>
      </c>
      <c r="DQ43" s="125">
        <f t="shared" si="32"/>
        <v>1.312910284463895</v>
      </c>
      <c r="DR43" s="30">
        <f t="shared" si="32"/>
        <v>0.894854586129754</v>
      </c>
      <c r="DS43" s="88">
        <f t="shared" si="27"/>
        <v>2</v>
      </c>
      <c r="DT43" s="13"/>
      <c r="DV43" s="16"/>
      <c r="DW43" s="16"/>
      <c r="DX43" s="16"/>
      <c r="DY43" s="16"/>
      <c r="DZ43" s="16"/>
      <c r="EA43" s="16"/>
      <c r="EB43" s="16"/>
    </row>
    <row r="44" spans="1:132" s="12" customFormat="1" ht="12" customHeight="1">
      <c r="A44" s="261"/>
      <c r="B44" s="261"/>
      <c r="C44" s="261"/>
      <c r="D44" s="261"/>
      <c r="E44" s="261"/>
      <c r="F44" s="261"/>
      <c r="G44" s="28">
        <v>26</v>
      </c>
      <c r="H44" s="29" t="s">
        <v>34</v>
      </c>
      <c r="I44" s="123">
        <v>86.1</v>
      </c>
      <c r="J44" s="123">
        <v>86.4</v>
      </c>
      <c r="K44" s="125">
        <f t="shared" si="7"/>
        <v>99.65277777777777</v>
      </c>
      <c r="L44" s="28">
        <v>26</v>
      </c>
      <c r="M44" s="29" t="s">
        <v>34</v>
      </c>
      <c r="N44" s="65">
        <v>200</v>
      </c>
      <c r="O44" s="65">
        <v>325</v>
      </c>
      <c r="P44" s="89">
        <v>178</v>
      </c>
      <c r="Q44" s="208">
        <f t="shared" si="8"/>
        <v>89</v>
      </c>
      <c r="R44" s="89">
        <v>289</v>
      </c>
      <c r="S44" s="26">
        <f t="shared" si="9"/>
        <v>88.92307692307692</v>
      </c>
      <c r="T44" s="65">
        <f t="shared" si="17"/>
        <v>-111</v>
      </c>
      <c r="U44" s="28">
        <v>26</v>
      </c>
      <c r="V44" s="29" t="s">
        <v>34</v>
      </c>
      <c r="W44" s="65">
        <v>27246</v>
      </c>
      <c r="X44" s="65">
        <v>27207</v>
      </c>
      <c r="Y44" s="30">
        <f t="shared" si="22"/>
        <v>100.14334546256478</v>
      </c>
      <c r="Z44" s="30">
        <f t="shared" si="29"/>
        <v>31.64459930313589</v>
      </c>
      <c r="AA44" s="30">
        <f t="shared" si="30"/>
        <v>31.489583333333332</v>
      </c>
      <c r="AB44" s="60">
        <v>26</v>
      </c>
      <c r="AC44" s="57" t="s">
        <v>34</v>
      </c>
      <c r="AD44" s="155">
        <v>240</v>
      </c>
      <c r="AE44" s="159">
        <v>155</v>
      </c>
      <c r="AF44" s="159">
        <v>7234</v>
      </c>
      <c r="AG44" s="163">
        <v>84</v>
      </c>
      <c r="AH44" s="159">
        <v>168</v>
      </c>
      <c r="AI44" s="181">
        <v>4959</v>
      </c>
      <c r="AJ44" s="186">
        <f>AI44/AF44*100</f>
        <v>68.55128559579762</v>
      </c>
      <c r="AK44" s="3">
        <v>26</v>
      </c>
      <c r="AL44" s="29" t="s">
        <v>34</v>
      </c>
      <c r="AM44" s="132">
        <v>21691</v>
      </c>
      <c r="AN44" s="133">
        <v>23</v>
      </c>
      <c r="AO44" s="75">
        <v>18260</v>
      </c>
      <c r="AP44" s="83">
        <v>27</v>
      </c>
      <c r="AQ44" s="30">
        <f aca="true" t="shared" si="34" ref="AQ44:AQ61">(AM44/AO44)*100</f>
        <v>118.78970427163198</v>
      </c>
      <c r="AR44" s="28">
        <v>26</v>
      </c>
      <c r="AS44" s="29" t="s">
        <v>34</v>
      </c>
      <c r="AT44" s="102">
        <v>316</v>
      </c>
      <c r="AU44" s="107">
        <v>100.31457087148854</v>
      </c>
      <c r="AV44" s="112">
        <v>100.18097697276261</v>
      </c>
      <c r="AW44" s="112">
        <v>100.31439295188622</v>
      </c>
      <c r="AX44" s="113"/>
      <c r="AY44" s="28">
        <v>26</v>
      </c>
      <c r="AZ44" s="29" t="s">
        <v>34</v>
      </c>
      <c r="BA44" s="118">
        <v>10.5</v>
      </c>
      <c r="BB44" s="112"/>
      <c r="BC44" s="112">
        <v>100.08001352910145</v>
      </c>
      <c r="BD44" s="112"/>
      <c r="BE44" s="112"/>
      <c r="BF44" s="112">
        <v>100.02023254272316</v>
      </c>
      <c r="BG44" s="28">
        <v>26</v>
      </c>
      <c r="BH44" s="29" t="s">
        <v>34</v>
      </c>
      <c r="BI44" s="208">
        <v>2500</v>
      </c>
      <c r="BJ44" s="200">
        <v>328</v>
      </c>
      <c r="BK44" s="200">
        <v>432</v>
      </c>
      <c r="BL44" s="209">
        <f t="shared" si="33"/>
        <v>5787.037037037037</v>
      </c>
      <c r="BM44" s="28">
        <v>26</v>
      </c>
      <c r="BN44" s="29" t="s">
        <v>34</v>
      </c>
      <c r="BO44" s="178">
        <v>4863.6</v>
      </c>
      <c r="BP44" s="68">
        <v>5762.6</v>
      </c>
      <c r="BQ44" s="125">
        <f t="shared" si="19"/>
        <v>84.39940304723562</v>
      </c>
      <c r="BR44" s="208">
        <v>2.617248655639507</v>
      </c>
      <c r="BS44" s="123">
        <v>2225.44</v>
      </c>
      <c r="BT44" s="26">
        <v>2228.69</v>
      </c>
      <c r="BU44" s="30">
        <f t="shared" si="20"/>
        <v>99.85417442533506</v>
      </c>
      <c r="BV44" s="28">
        <v>26</v>
      </c>
      <c r="BW44" s="29" t="s">
        <v>34</v>
      </c>
      <c r="BX44" s="147">
        <v>4938</v>
      </c>
      <c r="BY44" s="73">
        <v>4803</v>
      </c>
      <c r="BZ44" s="30">
        <f t="shared" si="11"/>
        <v>102.81074328544659</v>
      </c>
      <c r="CA44" s="168">
        <v>9318.626</v>
      </c>
      <c r="CB44" s="219">
        <v>765</v>
      </c>
      <c r="CC44" s="168">
        <v>2499</v>
      </c>
      <c r="CD44" s="28">
        <v>26</v>
      </c>
      <c r="CE44" s="29" t="s">
        <v>34</v>
      </c>
      <c r="CF44" s="216">
        <v>330</v>
      </c>
      <c r="CG44" s="219">
        <v>1069</v>
      </c>
      <c r="CH44" s="168">
        <v>1506</v>
      </c>
      <c r="CI44" s="219">
        <v>629</v>
      </c>
      <c r="CJ44" s="219">
        <v>417</v>
      </c>
      <c r="CK44" s="219">
        <v>450</v>
      </c>
      <c r="CL44" s="3">
        <v>26</v>
      </c>
      <c r="CM44" s="63" t="s">
        <v>34</v>
      </c>
      <c r="CN44" s="198">
        <v>0</v>
      </c>
      <c r="CO44" s="198">
        <v>0</v>
      </c>
      <c r="CP44" s="193" t="s">
        <v>87</v>
      </c>
      <c r="CQ44" s="216">
        <v>119</v>
      </c>
      <c r="CR44" s="216">
        <v>2</v>
      </c>
      <c r="CS44" s="209" t="s">
        <v>87</v>
      </c>
      <c r="CT44" s="28">
        <v>26</v>
      </c>
      <c r="CU44" s="29" t="s">
        <v>34</v>
      </c>
      <c r="CV44" s="78">
        <v>188</v>
      </c>
      <c r="CW44" s="56">
        <v>188</v>
      </c>
      <c r="CX44" s="30">
        <f t="shared" si="14"/>
        <v>100</v>
      </c>
      <c r="CY44" s="78">
        <v>62</v>
      </c>
      <c r="CZ44" s="56">
        <v>62</v>
      </c>
      <c r="DA44" s="30">
        <f t="shared" si="15"/>
        <v>100</v>
      </c>
      <c r="DB44" s="78">
        <v>21</v>
      </c>
      <c r="DC44" s="56">
        <v>16</v>
      </c>
      <c r="DD44" s="30">
        <f t="shared" si="16"/>
        <v>131.25</v>
      </c>
      <c r="DE44" s="28">
        <v>26</v>
      </c>
      <c r="DF44" s="29" t="s">
        <v>34</v>
      </c>
      <c r="DG44" s="174">
        <v>1</v>
      </c>
      <c r="DH44" s="174">
        <v>1</v>
      </c>
      <c r="DI44" s="147">
        <v>2</v>
      </c>
      <c r="DJ44" s="147">
        <v>40</v>
      </c>
      <c r="DK44" s="78">
        <v>2160</v>
      </c>
      <c r="DL44" s="147">
        <f t="shared" si="31"/>
        <v>792.7769213829553</v>
      </c>
      <c r="DM44" s="28">
        <v>26</v>
      </c>
      <c r="DN44" s="29" t="s">
        <v>34</v>
      </c>
      <c r="DO44" s="78">
        <v>20</v>
      </c>
      <c r="DP44" s="56">
        <v>14</v>
      </c>
      <c r="DQ44" s="125">
        <f t="shared" si="32"/>
        <v>2.3228803716608595</v>
      </c>
      <c r="DR44" s="30">
        <f t="shared" si="32"/>
        <v>1.6203703703703702</v>
      </c>
      <c r="DS44" s="88">
        <f t="shared" si="27"/>
        <v>6</v>
      </c>
      <c r="DT44" s="13"/>
      <c r="DV44" s="16"/>
      <c r="DW44" s="16"/>
      <c r="DX44" s="16"/>
      <c r="DY44" s="16"/>
      <c r="DZ44" s="16"/>
      <c r="EA44" s="16"/>
      <c r="EB44" s="16"/>
    </row>
    <row r="45" spans="7:132" s="12" customFormat="1" ht="12" customHeight="1">
      <c r="G45" s="28">
        <v>27</v>
      </c>
      <c r="H45" s="29" t="s">
        <v>35</v>
      </c>
      <c r="I45" s="123">
        <v>17.6</v>
      </c>
      <c r="J45" s="123">
        <v>17.8</v>
      </c>
      <c r="K45" s="125">
        <f t="shared" si="7"/>
        <v>98.87640449438203</v>
      </c>
      <c r="L45" s="28">
        <v>27</v>
      </c>
      <c r="M45" s="29" t="s">
        <v>35</v>
      </c>
      <c r="N45" s="65">
        <v>36</v>
      </c>
      <c r="O45" s="65">
        <v>67</v>
      </c>
      <c r="P45" s="89">
        <v>35</v>
      </c>
      <c r="Q45" s="208">
        <f t="shared" si="8"/>
        <v>97.22222222222223</v>
      </c>
      <c r="R45" s="89">
        <v>64</v>
      </c>
      <c r="S45" s="26">
        <f t="shared" si="9"/>
        <v>95.5223880597015</v>
      </c>
      <c r="T45" s="65">
        <f t="shared" si="17"/>
        <v>-29</v>
      </c>
      <c r="U45" s="28">
        <v>27</v>
      </c>
      <c r="V45" s="29" t="s">
        <v>35</v>
      </c>
      <c r="W45" s="65">
        <v>5592</v>
      </c>
      <c r="X45" s="65">
        <v>5635</v>
      </c>
      <c r="Y45" s="30">
        <f t="shared" si="22"/>
        <v>99.23691215616681</v>
      </c>
      <c r="Z45" s="30">
        <f t="shared" si="29"/>
        <v>31.772727272727273</v>
      </c>
      <c r="AA45" s="30">
        <f t="shared" si="30"/>
        <v>31.657303370786515</v>
      </c>
      <c r="AB45" s="60">
        <v>27</v>
      </c>
      <c r="AC45" s="57" t="s">
        <v>35</v>
      </c>
      <c r="AD45" s="155">
        <v>100</v>
      </c>
      <c r="AE45" s="163">
        <v>55</v>
      </c>
      <c r="AF45" s="159">
        <v>2428</v>
      </c>
      <c r="AG45" s="163">
        <v>31</v>
      </c>
      <c r="AH45" s="159">
        <v>70</v>
      </c>
      <c r="AI45" s="181">
        <v>2237</v>
      </c>
      <c r="AJ45" s="186">
        <v>92</v>
      </c>
      <c r="AK45" s="3">
        <v>27</v>
      </c>
      <c r="AL45" s="29" t="s">
        <v>35</v>
      </c>
      <c r="AM45" s="132">
        <v>20822.2</v>
      </c>
      <c r="AN45" s="133">
        <v>31</v>
      </c>
      <c r="AO45" s="75">
        <v>19301.7</v>
      </c>
      <c r="AP45" s="83">
        <v>17</v>
      </c>
      <c r="AQ45" s="30">
        <f t="shared" si="34"/>
        <v>107.87754446499531</v>
      </c>
      <c r="AR45" s="28">
        <v>27</v>
      </c>
      <c r="AS45" s="29" t="s">
        <v>35</v>
      </c>
      <c r="AT45" s="102">
        <v>119.5</v>
      </c>
      <c r="AU45" s="107">
        <v>99.99986429404274</v>
      </c>
      <c r="AV45" s="112">
        <v>100.76928319255727</v>
      </c>
      <c r="AW45" s="112">
        <v>101.37360765100978</v>
      </c>
      <c r="AX45" s="113"/>
      <c r="AY45" s="28">
        <v>27</v>
      </c>
      <c r="AZ45" s="29" t="s">
        <v>35</v>
      </c>
      <c r="BA45" s="118">
        <v>0</v>
      </c>
      <c r="BB45" s="112"/>
      <c r="BC45" s="112"/>
      <c r="BD45" s="112"/>
      <c r="BE45" s="112"/>
      <c r="BF45" s="112"/>
      <c r="BG45" s="28">
        <v>27</v>
      </c>
      <c r="BH45" s="29" t="s">
        <v>35</v>
      </c>
      <c r="BI45" s="208">
        <v>545</v>
      </c>
      <c r="BJ45" s="200">
        <v>66</v>
      </c>
      <c r="BK45" s="200">
        <v>74</v>
      </c>
      <c r="BL45" s="209">
        <f t="shared" si="33"/>
        <v>7364.864864864865</v>
      </c>
      <c r="BM45" s="28">
        <v>27</v>
      </c>
      <c r="BN45" s="29" t="s">
        <v>35</v>
      </c>
      <c r="BO45" s="123">
        <v>3387.4</v>
      </c>
      <c r="BP45" s="69">
        <v>3637.7</v>
      </c>
      <c r="BQ45" s="125">
        <f t="shared" si="19"/>
        <v>93.11927866509059</v>
      </c>
      <c r="BR45" s="208">
        <v>10.024915726220138</v>
      </c>
      <c r="BS45" s="123">
        <v>1662.48</v>
      </c>
      <c r="BT45" s="26">
        <v>1667.58</v>
      </c>
      <c r="BU45" s="30">
        <f t="shared" si="20"/>
        <v>99.69416759615731</v>
      </c>
      <c r="BV45" s="28">
        <v>27</v>
      </c>
      <c r="BW45" s="29" t="s">
        <v>35</v>
      </c>
      <c r="BX45" s="147">
        <v>1403</v>
      </c>
      <c r="BY45" s="73">
        <v>1377</v>
      </c>
      <c r="BZ45" s="30">
        <f t="shared" si="11"/>
        <v>101.8881626724764</v>
      </c>
      <c r="CA45" s="168">
        <v>2495.1612</v>
      </c>
      <c r="CB45" s="219">
        <v>205</v>
      </c>
      <c r="CC45" s="168">
        <v>592.4</v>
      </c>
      <c r="CD45" s="28">
        <v>27</v>
      </c>
      <c r="CE45" s="29" t="s">
        <v>35</v>
      </c>
      <c r="CF45" s="216">
        <v>86</v>
      </c>
      <c r="CG45" s="219">
        <v>271</v>
      </c>
      <c r="CH45" s="168">
        <v>337.9</v>
      </c>
      <c r="CI45" s="219">
        <v>176</v>
      </c>
      <c r="CJ45" s="219">
        <v>111</v>
      </c>
      <c r="CK45" s="219">
        <v>119</v>
      </c>
      <c r="CL45" s="3">
        <v>27</v>
      </c>
      <c r="CM45" s="63" t="s">
        <v>35</v>
      </c>
      <c r="CN45" s="198">
        <v>498</v>
      </c>
      <c r="CO45" s="198">
        <v>458</v>
      </c>
      <c r="CP45" s="193">
        <f t="shared" si="12"/>
        <v>108.73362445414847</v>
      </c>
      <c r="CQ45" s="216">
        <v>1</v>
      </c>
      <c r="CR45" s="216">
        <v>0</v>
      </c>
      <c r="CS45" s="209" t="s">
        <v>87</v>
      </c>
      <c r="CT45" s="28">
        <v>27</v>
      </c>
      <c r="CU45" s="29" t="s">
        <v>35</v>
      </c>
      <c r="CV45" s="227"/>
      <c r="CW45" s="49"/>
      <c r="CX45" s="30"/>
      <c r="CY45" s="227"/>
      <c r="CZ45" s="49"/>
      <c r="DA45" s="30"/>
      <c r="DB45" s="227"/>
      <c r="DC45" s="49"/>
      <c r="DD45" s="30"/>
      <c r="DE45" s="28">
        <v>27</v>
      </c>
      <c r="DF45" s="29" t="s">
        <v>35</v>
      </c>
      <c r="DG45" s="174"/>
      <c r="DH45" s="174">
        <v>2</v>
      </c>
      <c r="DI45" s="147">
        <v>1</v>
      </c>
      <c r="DJ45" s="147">
        <v>27</v>
      </c>
      <c r="DK45" s="78">
        <v>709</v>
      </c>
      <c r="DL45" s="147">
        <f t="shared" si="31"/>
        <v>1267.8826895565094</v>
      </c>
      <c r="DM45" s="28">
        <v>27</v>
      </c>
      <c r="DN45" s="29" t="s">
        <v>35</v>
      </c>
      <c r="DO45" s="78">
        <v>4</v>
      </c>
      <c r="DP45" s="56">
        <v>3</v>
      </c>
      <c r="DQ45" s="125">
        <f t="shared" si="32"/>
        <v>2.272727272727273</v>
      </c>
      <c r="DR45" s="30">
        <f t="shared" si="32"/>
        <v>1.6853932584269662</v>
      </c>
      <c r="DS45" s="88">
        <f t="shared" si="27"/>
        <v>1</v>
      </c>
      <c r="DT45" s="13"/>
      <c r="DV45" s="16"/>
      <c r="DW45" s="16"/>
      <c r="DX45" s="16"/>
      <c r="DY45" s="16"/>
      <c r="DZ45" s="16"/>
      <c r="EA45" s="16"/>
      <c r="EB45" s="16"/>
    </row>
    <row r="46" spans="7:134" s="12" customFormat="1" ht="12" customHeight="1">
      <c r="G46" s="28">
        <v>28</v>
      </c>
      <c r="H46" s="29" t="s">
        <v>36</v>
      </c>
      <c r="I46" s="123">
        <v>70.5</v>
      </c>
      <c r="J46" s="123">
        <v>71.2</v>
      </c>
      <c r="K46" s="125">
        <f t="shared" si="7"/>
        <v>99.01685393258427</v>
      </c>
      <c r="L46" s="28">
        <v>28</v>
      </c>
      <c r="M46" s="29" t="s">
        <v>36</v>
      </c>
      <c r="N46" s="65">
        <v>166</v>
      </c>
      <c r="O46" s="65">
        <v>241</v>
      </c>
      <c r="P46" s="89">
        <v>140</v>
      </c>
      <c r="Q46" s="208">
        <f t="shared" si="8"/>
        <v>84.33734939759036</v>
      </c>
      <c r="R46" s="89">
        <v>239</v>
      </c>
      <c r="S46" s="26">
        <f t="shared" si="9"/>
        <v>99.1701244813278</v>
      </c>
      <c r="T46" s="65">
        <f t="shared" si="17"/>
        <v>-99</v>
      </c>
      <c r="U46" s="28">
        <v>28</v>
      </c>
      <c r="V46" s="29" t="s">
        <v>36</v>
      </c>
      <c r="W46" s="65">
        <v>19799</v>
      </c>
      <c r="X46" s="65">
        <v>19793</v>
      </c>
      <c r="Y46" s="30">
        <f t="shared" si="22"/>
        <v>100.0303137472844</v>
      </c>
      <c r="Z46" s="30">
        <f t="shared" si="29"/>
        <v>28.083687943262408</v>
      </c>
      <c r="AA46" s="30">
        <f t="shared" si="30"/>
        <v>27.799157303370787</v>
      </c>
      <c r="AB46" s="60">
        <v>28</v>
      </c>
      <c r="AC46" s="57" t="s">
        <v>36</v>
      </c>
      <c r="AD46" s="155">
        <v>183</v>
      </c>
      <c r="AE46" s="159">
        <v>130</v>
      </c>
      <c r="AF46" s="159">
        <v>16400</v>
      </c>
      <c r="AG46" s="163">
        <v>41</v>
      </c>
      <c r="AH46" s="159">
        <v>129</v>
      </c>
      <c r="AI46" s="181">
        <v>5865</v>
      </c>
      <c r="AJ46" s="186">
        <v>35.8</v>
      </c>
      <c r="AK46" s="3">
        <v>28</v>
      </c>
      <c r="AL46" s="29" t="s">
        <v>36</v>
      </c>
      <c r="AM46" s="132">
        <v>26389.2</v>
      </c>
      <c r="AN46" s="133">
        <v>2</v>
      </c>
      <c r="AO46" s="75">
        <v>22780.8</v>
      </c>
      <c r="AP46" s="83">
        <v>3</v>
      </c>
      <c r="AQ46" s="30">
        <f t="shared" si="34"/>
        <v>115.83965444584913</v>
      </c>
      <c r="AR46" s="28">
        <v>28</v>
      </c>
      <c r="AS46" s="29" t="s">
        <v>36</v>
      </c>
      <c r="AT46" s="102">
        <v>72</v>
      </c>
      <c r="AU46" s="107">
        <v>100.04744467630753</v>
      </c>
      <c r="AV46" s="112">
        <v>100.04846245295734</v>
      </c>
      <c r="AW46" s="112">
        <v>100.1010475798642</v>
      </c>
      <c r="AX46" s="113"/>
      <c r="AY46" s="28">
        <v>28</v>
      </c>
      <c r="AZ46" s="29" t="s">
        <v>36</v>
      </c>
      <c r="BA46" s="118">
        <v>16</v>
      </c>
      <c r="BB46" s="112"/>
      <c r="BC46" s="112"/>
      <c r="BD46" s="112"/>
      <c r="BE46" s="112"/>
      <c r="BF46" s="112">
        <v>100.01205736509876</v>
      </c>
      <c r="BG46" s="28">
        <v>28</v>
      </c>
      <c r="BH46" s="29" t="s">
        <v>36</v>
      </c>
      <c r="BI46" s="208">
        <v>2210</v>
      </c>
      <c r="BJ46" s="200">
        <v>222</v>
      </c>
      <c r="BK46" s="200">
        <v>532</v>
      </c>
      <c r="BL46" s="209">
        <f t="shared" si="33"/>
        <v>4154.1353383458645</v>
      </c>
      <c r="BM46" s="28">
        <v>28</v>
      </c>
      <c r="BN46" s="29" t="s">
        <v>36</v>
      </c>
      <c r="BO46" s="123">
        <v>4362.2</v>
      </c>
      <c r="BP46" s="69">
        <v>5014.9</v>
      </c>
      <c r="BQ46" s="125">
        <f t="shared" si="19"/>
        <v>86.98478533968773</v>
      </c>
      <c r="BR46" s="208">
        <v>3.310392556422777</v>
      </c>
      <c r="BS46" s="123">
        <v>1702.45</v>
      </c>
      <c r="BT46" s="26">
        <v>1706.98</v>
      </c>
      <c r="BU46" s="30">
        <f t="shared" si="20"/>
        <v>99.73461903478659</v>
      </c>
      <c r="BV46" s="28">
        <v>28</v>
      </c>
      <c r="BW46" s="29" t="s">
        <v>36</v>
      </c>
      <c r="BX46" s="147">
        <v>2865</v>
      </c>
      <c r="BY46" s="73">
        <v>2930</v>
      </c>
      <c r="BZ46" s="30">
        <f t="shared" si="11"/>
        <v>97.7815699658703</v>
      </c>
      <c r="CA46" s="168">
        <v>5893.5732</v>
      </c>
      <c r="CB46" s="219">
        <v>499</v>
      </c>
      <c r="CC46" s="168">
        <v>1675.4</v>
      </c>
      <c r="CD46" s="28">
        <v>28</v>
      </c>
      <c r="CE46" s="29" t="s">
        <v>36</v>
      </c>
      <c r="CF46" s="216">
        <v>262</v>
      </c>
      <c r="CG46" s="219">
        <v>842</v>
      </c>
      <c r="CH46" s="168">
        <v>1105.8</v>
      </c>
      <c r="CI46" s="219">
        <v>517</v>
      </c>
      <c r="CJ46" s="219">
        <v>328</v>
      </c>
      <c r="CK46" s="219">
        <v>339</v>
      </c>
      <c r="CL46" s="3">
        <v>28</v>
      </c>
      <c r="CM46" s="63" t="s">
        <v>36</v>
      </c>
      <c r="CN46" s="198">
        <v>0</v>
      </c>
      <c r="CO46" s="198">
        <v>480</v>
      </c>
      <c r="CP46" s="193">
        <f t="shared" si="12"/>
        <v>0</v>
      </c>
      <c r="CQ46" s="216">
        <v>47</v>
      </c>
      <c r="CR46" s="216">
        <v>8</v>
      </c>
      <c r="CS46" s="209">
        <f t="shared" si="13"/>
        <v>587.5</v>
      </c>
      <c r="CT46" s="28">
        <v>28</v>
      </c>
      <c r="CU46" s="29" t="s">
        <v>36</v>
      </c>
      <c r="CV46" s="78">
        <v>17</v>
      </c>
      <c r="CW46" s="56">
        <v>11</v>
      </c>
      <c r="CX46" s="30">
        <f t="shared" si="14"/>
        <v>154.54545454545453</v>
      </c>
      <c r="CY46" s="78">
        <v>11</v>
      </c>
      <c r="CZ46" s="56">
        <v>4</v>
      </c>
      <c r="DA46" s="30">
        <f t="shared" si="15"/>
        <v>275</v>
      </c>
      <c r="DB46" s="78">
        <v>32</v>
      </c>
      <c r="DC46" s="56">
        <v>25</v>
      </c>
      <c r="DD46" s="30">
        <f t="shared" si="16"/>
        <v>128</v>
      </c>
      <c r="DE46" s="28">
        <v>28</v>
      </c>
      <c r="DF46" s="29" t="s">
        <v>36</v>
      </c>
      <c r="DG46" s="174">
        <v>1</v>
      </c>
      <c r="DH46" s="174">
        <v>12</v>
      </c>
      <c r="DI46" s="147">
        <v>1</v>
      </c>
      <c r="DJ46" s="147">
        <v>30</v>
      </c>
      <c r="DK46" s="78">
        <v>453</v>
      </c>
      <c r="DL46" s="147">
        <f t="shared" si="31"/>
        <v>228.7994343148644</v>
      </c>
      <c r="DM46" s="28">
        <v>28</v>
      </c>
      <c r="DN46" s="29" t="s">
        <v>36</v>
      </c>
      <c r="DO46" s="78">
        <v>16</v>
      </c>
      <c r="DP46" s="56">
        <v>16</v>
      </c>
      <c r="DQ46" s="125">
        <f t="shared" si="32"/>
        <v>2.269503546099291</v>
      </c>
      <c r="DR46" s="30">
        <f t="shared" si="32"/>
        <v>2.247191011235955</v>
      </c>
      <c r="DS46" s="76">
        <f t="shared" si="27"/>
        <v>0</v>
      </c>
      <c r="DT46" s="13"/>
      <c r="DV46" s="16"/>
      <c r="DW46" s="16"/>
      <c r="DX46" s="16"/>
      <c r="DY46" s="16"/>
      <c r="DZ46" s="16"/>
      <c r="EA46" s="16"/>
      <c r="EB46" s="16"/>
      <c r="ED46" s="17"/>
    </row>
    <row r="47" spans="7:132" s="12" customFormat="1" ht="12" customHeight="1">
      <c r="G47" s="28">
        <v>29</v>
      </c>
      <c r="H47" s="29" t="s">
        <v>37</v>
      </c>
      <c r="I47" s="123">
        <v>38.1</v>
      </c>
      <c r="J47" s="123">
        <v>38.6</v>
      </c>
      <c r="K47" s="125">
        <f t="shared" si="7"/>
        <v>98.70466321243524</v>
      </c>
      <c r="L47" s="28">
        <v>29</v>
      </c>
      <c r="M47" s="29" t="s">
        <v>37</v>
      </c>
      <c r="N47" s="65">
        <v>82</v>
      </c>
      <c r="O47" s="65">
        <v>126</v>
      </c>
      <c r="P47" s="89">
        <v>88</v>
      </c>
      <c r="Q47" s="208">
        <f t="shared" si="8"/>
        <v>107.3170731707317</v>
      </c>
      <c r="R47" s="89">
        <v>114</v>
      </c>
      <c r="S47" s="26">
        <f t="shared" si="9"/>
        <v>90.47619047619048</v>
      </c>
      <c r="T47" s="84">
        <f t="shared" si="17"/>
        <v>-26</v>
      </c>
      <c r="U47" s="28">
        <v>29</v>
      </c>
      <c r="V47" s="29" t="s">
        <v>37</v>
      </c>
      <c r="W47" s="65">
        <v>11458</v>
      </c>
      <c r="X47" s="65">
        <v>11427</v>
      </c>
      <c r="Y47" s="30">
        <f t="shared" si="22"/>
        <v>100.27128730200403</v>
      </c>
      <c r="Z47" s="30">
        <f t="shared" si="29"/>
        <v>30.073490813648295</v>
      </c>
      <c r="AA47" s="30">
        <f t="shared" si="30"/>
        <v>29.603626943005178</v>
      </c>
      <c r="AB47" s="60">
        <v>29</v>
      </c>
      <c r="AC47" s="57" t="s">
        <v>37</v>
      </c>
      <c r="AD47" s="155">
        <v>196</v>
      </c>
      <c r="AE47" s="161">
        <v>139</v>
      </c>
      <c r="AF47" s="160">
        <v>5878</v>
      </c>
      <c r="AG47" s="163">
        <v>58</v>
      </c>
      <c r="AH47" s="161">
        <v>137</v>
      </c>
      <c r="AI47" s="185">
        <v>5061</v>
      </c>
      <c r="AJ47" s="186">
        <v>86</v>
      </c>
      <c r="AK47" s="3">
        <v>29</v>
      </c>
      <c r="AL47" s="29" t="s">
        <v>37</v>
      </c>
      <c r="AM47" s="132">
        <v>21759.9</v>
      </c>
      <c r="AN47" s="133">
        <v>22</v>
      </c>
      <c r="AO47" s="75">
        <v>19049.7</v>
      </c>
      <c r="AP47" s="83">
        <v>21</v>
      </c>
      <c r="AQ47" s="30">
        <f t="shared" si="34"/>
        <v>114.2269957007197</v>
      </c>
      <c r="AR47" s="28">
        <v>29</v>
      </c>
      <c r="AS47" s="29" t="s">
        <v>37</v>
      </c>
      <c r="AT47" s="102">
        <v>153.8</v>
      </c>
      <c r="AU47" s="107">
        <v>99.99980537167485</v>
      </c>
      <c r="AV47" s="112">
        <v>100.00113583874118</v>
      </c>
      <c r="AW47" s="112">
        <v>100.0042909463556</v>
      </c>
      <c r="AX47" s="113"/>
      <c r="AY47" s="28">
        <v>29</v>
      </c>
      <c r="AZ47" s="29" t="s">
        <v>37</v>
      </c>
      <c r="BA47" s="118">
        <v>18.900000000000002</v>
      </c>
      <c r="BB47" s="112"/>
      <c r="BC47" s="112">
        <v>100.12208163062692</v>
      </c>
      <c r="BD47" s="112"/>
      <c r="BE47" s="112"/>
      <c r="BF47" s="112">
        <v>100.02613683767407</v>
      </c>
      <c r="BG47" s="28">
        <v>29</v>
      </c>
      <c r="BH47" s="29" t="s">
        <v>37</v>
      </c>
      <c r="BI47" s="208">
        <v>1190.1</v>
      </c>
      <c r="BJ47" s="200">
        <v>111</v>
      </c>
      <c r="BK47" s="200">
        <v>213</v>
      </c>
      <c r="BL47" s="209">
        <f t="shared" si="33"/>
        <v>5587.3239436619715</v>
      </c>
      <c r="BM47" s="28">
        <v>29</v>
      </c>
      <c r="BN47" s="29" t="s">
        <v>37</v>
      </c>
      <c r="BO47" s="123">
        <v>1727.3</v>
      </c>
      <c r="BP47" s="69">
        <v>1999.1</v>
      </c>
      <c r="BQ47" s="125">
        <f t="shared" si="19"/>
        <v>86.40388174678606</v>
      </c>
      <c r="BR47" s="208">
        <v>2.885020356591324</v>
      </c>
      <c r="BS47" s="123">
        <v>1444.3</v>
      </c>
      <c r="BT47" s="26">
        <v>1465.25</v>
      </c>
      <c r="BU47" s="30">
        <f t="shared" si="20"/>
        <v>98.57020986179833</v>
      </c>
      <c r="BV47" s="28">
        <v>29</v>
      </c>
      <c r="BW47" s="29" t="s">
        <v>37</v>
      </c>
      <c r="BX47" s="147">
        <v>2396</v>
      </c>
      <c r="BY47" s="73">
        <v>2439</v>
      </c>
      <c r="BZ47" s="30">
        <f t="shared" si="11"/>
        <v>98.23698236982369</v>
      </c>
      <c r="CA47" s="168">
        <v>4537.8907</v>
      </c>
      <c r="CB47" s="219">
        <v>351</v>
      </c>
      <c r="CC47" s="168">
        <v>1008.2</v>
      </c>
      <c r="CD47" s="28">
        <v>29</v>
      </c>
      <c r="CE47" s="29" t="s">
        <v>37</v>
      </c>
      <c r="CF47" s="216">
        <v>172</v>
      </c>
      <c r="CG47" s="219">
        <v>532</v>
      </c>
      <c r="CH47" s="168">
        <v>707.9</v>
      </c>
      <c r="CI47" s="219">
        <v>336</v>
      </c>
      <c r="CJ47" s="219">
        <v>197</v>
      </c>
      <c r="CK47" s="219">
        <v>204</v>
      </c>
      <c r="CL47" s="3">
        <v>29</v>
      </c>
      <c r="CM47" s="63" t="s">
        <v>37</v>
      </c>
      <c r="CN47" s="198">
        <v>678</v>
      </c>
      <c r="CO47" s="198">
        <v>319</v>
      </c>
      <c r="CP47" s="193">
        <f t="shared" si="12"/>
        <v>212.53918495297808</v>
      </c>
      <c r="CQ47" s="216">
        <v>0</v>
      </c>
      <c r="CR47" s="216">
        <v>20</v>
      </c>
      <c r="CS47" s="209">
        <f t="shared" si="13"/>
        <v>0</v>
      </c>
      <c r="CT47" s="28">
        <v>29</v>
      </c>
      <c r="CU47" s="29" t="s">
        <v>37</v>
      </c>
      <c r="CV47" s="78">
        <v>410</v>
      </c>
      <c r="CW47" s="56">
        <v>410</v>
      </c>
      <c r="CX47" s="30">
        <f t="shared" si="14"/>
        <v>100</v>
      </c>
      <c r="CY47" s="78">
        <v>105</v>
      </c>
      <c r="CZ47" s="56">
        <v>105</v>
      </c>
      <c r="DA47" s="30">
        <f t="shared" si="15"/>
        <v>100</v>
      </c>
      <c r="DB47" s="78">
        <v>33</v>
      </c>
      <c r="DC47" s="56">
        <v>39</v>
      </c>
      <c r="DD47" s="30">
        <f t="shared" si="16"/>
        <v>84.61538461538461</v>
      </c>
      <c r="DE47" s="28">
        <v>29</v>
      </c>
      <c r="DF47" s="29" t="s">
        <v>37</v>
      </c>
      <c r="DG47" s="174"/>
      <c r="DH47" s="174">
        <v>1</v>
      </c>
      <c r="DI47" s="147">
        <v>1</v>
      </c>
      <c r="DJ47" s="147">
        <v>25</v>
      </c>
      <c r="DK47" s="78">
        <v>814</v>
      </c>
      <c r="DL47" s="147">
        <f t="shared" si="31"/>
        <v>710.4206667830338</v>
      </c>
      <c r="DM47" s="28">
        <v>29</v>
      </c>
      <c r="DN47" s="29" t="s">
        <v>37</v>
      </c>
      <c r="DO47" s="78">
        <v>7</v>
      </c>
      <c r="DP47" s="56">
        <v>12</v>
      </c>
      <c r="DQ47" s="125">
        <f t="shared" si="32"/>
        <v>1.837270341207349</v>
      </c>
      <c r="DR47" s="30">
        <f t="shared" si="32"/>
        <v>3.1088082901554404</v>
      </c>
      <c r="DS47" s="72">
        <f t="shared" si="27"/>
        <v>-5</v>
      </c>
      <c r="DT47" s="13"/>
      <c r="DV47" s="16"/>
      <c r="DW47" s="16"/>
      <c r="DX47" s="16"/>
      <c r="DY47" s="16"/>
      <c r="DZ47" s="16"/>
      <c r="EA47" s="16"/>
      <c r="EB47" s="16"/>
    </row>
    <row r="48" spans="7:132" s="12" customFormat="1" ht="12" customHeight="1">
      <c r="G48" s="28">
        <v>30</v>
      </c>
      <c r="H48" s="29" t="s">
        <v>38</v>
      </c>
      <c r="I48" s="123">
        <v>28.2</v>
      </c>
      <c r="J48" s="123">
        <v>28.6</v>
      </c>
      <c r="K48" s="125">
        <f t="shared" si="7"/>
        <v>98.6013986013986</v>
      </c>
      <c r="L48" s="28">
        <v>30</v>
      </c>
      <c r="M48" s="29" t="s">
        <v>38</v>
      </c>
      <c r="N48" s="65">
        <v>76</v>
      </c>
      <c r="O48" s="65">
        <v>145</v>
      </c>
      <c r="P48" s="89">
        <v>56</v>
      </c>
      <c r="Q48" s="208">
        <f t="shared" si="8"/>
        <v>73.6842105263158</v>
      </c>
      <c r="R48" s="89">
        <v>133</v>
      </c>
      <c r="S48" s="26">
        <f t="shared" si="9"/>
        <v>91.72413793103448</v>
      </c>
      <c r="T48" s="84">
        <f t="shared" si="17"/>
        <v>-77</v>
      </c>
      <c r="U48" s="28">
        <v>30</v>
      </c>
      <c r="V48" s="29" t="s">
        <v>38</v>
      </c>
      <c r="W48" s="65">
        <v>10583</v>
      </c>
      <c r="X48" s="65">
        <v>10641</v>
      </c>
      <c r="Y48" s="30">
        <f t="shared" si="22"/>
        <v>99.45493844563481</v>
      </c>
      <c r="Z48" s="30">
        <f t="shared" si="29"/>
        <v>37.52836879432624</v>
      </c>
      <c r="AA48" s="30">
        <f t="shared" si="30"/>
        <v>37.20629370629371</v>
      </c>
      <c r="AB48" s="60">
        <v>30</v>
      </c>
      <c r="AC48" s="57" t="s">
        <v>38</v>
      </c>
      <c r="AD48" s="155">
        <v>116</v>
      </c>
      <c r="AE48" s="159">
        <v>53</v>
      </c>
      <c r="AF48" s="159">
        <v>4685</v>
      </c>
      <c r="AG48" s="163">
        <v>13</v>
      </c>
      <c r="AH48" s="159">
        <v>83</v>
      </c>
      <c r="AI48" s="181">
        <v>3210</v>
      </c>
      <c r="AJ48" s="186">
        <v>69</v>
      </c>
      <c r="AK48" s="3">
        <v>30</v>
      </c>
      <c r="AL48" s="29" t="s">
        <v>38</v>
      </c>
      <c r="AM48" s="132">
        <v>21046</v>
      </c>
      <c r="AN48" s="133">
        <v>28</v>
      </c>
      <c r="AO48" s="75">
        <v>18097.3</v>
      </c>
      <c r="AP48" s="83">
        <v>30</v>
      </c>
      <c r="AQ48" s="30">
        <f t="shared" si="34"/>
        <v>116.29359075663221</v>
      </c>
      <c r="AR48" s="28">
        <v>30</v>
      </c>
      <c r="AS48" s="29" t="s">
        <v>38</v>
      </c>
      <c r="AT48" s="102">
        <v>129.8</v>
      </c>
      <c r="AU48" s="107">
        <v>100.00046781921372</v>
      </c>
      <c r="AV48" s="112">
        <v>100.03794542757596</v>
      </c>
      <c r="AW48" s="112">
        <v>100.01691137681323</v>
      </c>
      <c r="AX48" s="113"/>
      <c r="AY48" s="28">
        <v>30</v>
      </c>
      <c r="AZ48" s="29" t="s">
        <v>38</v>
      </c>
      <c r="BA48" s="118">
        <v>12</v>
      </c>
      <c r="BB48" s="112"/>
      <c r="BC48" s="112">
        <v>102.7934060774945</v>
      </c>
      <c r="BD48" s="112"/>
      <c r="BE48" s="112"/>
      <c r="BF48" s="112">
        <v>109.4065116372989</v>
      </c>
      <c r="BG48" s="28">
        <v>30</v>
      </c>
      <c r="BH48" s="29" t="s">
        <v>38</v>
      </c>
      <c r="BI48" s="208">
        <v>950</v>
      </c>
      <c r="BJ48" s="200">
        <v>105</v>
      </c>
      <c r="BK48" s="200">
        <v>106</v>
      </c>
      <c r="BL48" s="209">
        <f t="shared" si="33"/>
        <v>8962.264150943396</v>
      </c>
      <c r="BM48" s="28">
        <v>30</v>
      </c>
      <c r="BN48" s="29" t="s">
        <v>38</v>
      </c>
      <c r="BO48" s="123">
        <v>1861.2</v>
      </c>
      <c r="BP48" s="69">
        <v>2232.5</v>
      </c>
      <c r="BQ48" s="125">
        <f t="shared" si="19"/>
        <v>83.36842105263158</v>
      </c>
      <c r="BR48" s="208">
        <v>3.078224101479915</v>
      </c>
      <c r="BS48" s="123">
        <v>1747.45</v>
      </c>
      <c r="BT48" s="26">
        <v>1825.19</v>
      </c>
      <c r="BU48" s="30">
        <f t="shared" si="20"/>
        <v>95.74071740476334</v>
      </c>
      <c r="BV48" s="28">
        <v>30</v>
      </c>
      <c r="BW48" s="29" t="s">
        <v>38</v>
      </c>
      <c r="BX48" s="147">
        <v>1668</v>
      </c>
      <c r="BY48" s="73">
        <v>1691</v>
      </c>
      <c r="BZ48" s="30">
        <f t="shared" si="11"/>
        <v>98.63985807214665</v>
      </c>
      <c r="CA48" s="168">
        <v>3234.689</v>
      </c>
      <c r="CB48" s="219">
        <v>228</v>
      </c>
      <c r="CC48" s="168">
        <v>743.3</v>
      </c>
      <c r="CD48" s="28">
        <v>30</v>
      </c>
      <c r="CE48" s="29" t="s">
        <v>38</v>
      </c>
      <c r="CF48" s="216">
        <v>113</v>
      </c>
      <c r="CG48" s="219">
        <v>372</v>
      </c>
      <c r="CH48" s="168">
        <v>487.6</v>
      </c>
      <c r="CI48" s="219">
        <v>259</v>
      </c>
      <c r="CJ48" s="219">
        <v>142</v>
      </c>
      <c r="CK48" s="219">
        <v>148</v>
      </c>
      <c r="CL48" s="3">
        <v>30</v>
      </c>
      <c r="CM48" s="63" t="s">
        <v>38</v>
      </c>
      <c r="CN48" s="198">
        <v>0</v>
      </c>
      <c r="CO48" s="198">
        <v>531</v>
      </c>
      <c r="CP48" s="193">
        <f t="shared" si="12"/>
        <v>0</v>
      </c>
      <c r="CQ48" s="216">
        <v>40</v>
      </c>
      <c r="CR48" s="216">
        <v>40</v>
      </c>
      <c r="CS48" s="209" t="s">
        <v>87</v>
      </c>
      <c r="CT48" s="28">
        <v>30</v>
      </c>
      <c r="CU48" s="29" t="s">
        <v>38</v>
      </c>
      <c r="CV48" s="78">
        <v>199</v>
      </c>
      <c r="CW48" s="56">
        <v>199</v>
      </c>
      <c r="CX48" s="30">
        <f t="shared" si="14"/>
        <v>100</v>
      </c>
      <c r="CY48" s="78">
        <v>44</v>
      </c>
      <c r="CZ48" s="56">
        <v>28</v>
      </c>
      <c r="DA48" s="30">
        <f t="shared" si="15"/>
        <v>157.14285714285714</v>
      </c>
      <c r="DB48" s="78">
        <v>22</v>
      </c>
      <c r="DC48" s="56">
        <v>25</v>
      </c>
      <c r="DD48" s="30">
        <f t="shared" si="16"/>
        <v>88</v>
      </c>
      <c r="DE48" s="28">
        <v>30</v>
      </c>
      <c r="DF48" s="29" t="s">
        <v>38</v>
      </c>
      <c r="DG48" s="174">
        <v>1</v>
      </c>
      <c r="DH48" s="174">
        <v>1</v>
      </c>
      <c r="DI48" s="147">
        <v>1</v>
      </c>
      <c r="DJ48" s="147">
        <v>25</v>
      </c>
      <c r="DK48" s="78">
        <v>662</v>
      </c>
      <c r="DL48" s="147">
        <f t="shared" si="31"/>
        <v>625.5315128035528</v>
      </c>
      <c r="DM48" s="28">
        <v>30</v>
      </c>
      <c r="DN48" s="29" t="s">
        <v>38</v>
      </c>
      <c r="DO48" s="78">
        <v>5</v>
      </c>
      <c r="DP48" s="56">
        <v>7</v>
      </c>
      <c r="DQ48" s="125">
        <f t="shared" si="32"/>
        <v>1.773049645390071</v>
      </c>
      <c r="DR48" s="30">
        <f t="shared" si="32"/>
        <v>2.4475524475524475</v>
      </c>
      <c r="DS48" s="76">
        <f t="shared" si="27"/>
        <v>-2</v>
      </c>
      <c r="DT48" s="13"/>
      <c r="DV48" s="16"/>
      <c r="DW48" s="16"/>
      <c r="DX48" s="16"/>
      <c r="DY48" s="16"/>
      <c r="DZ48" s="16"/>
      <c r="EA48" s="16"/>
      <c r="EB48" s="16"/>
    </row>
    <row r="49" spans="7:132" s="12" customFormat="1" ht="12" customHeight="1">
      <c r="G49" s="28">
        <v>31</v>
      </c>
      <c r="H49" s="29" t="s">
        <v>39</v>
      </c>
      <c r="I49" s="123">
        <v>34.5</v>
      </c>
      <c r="J49" s="123">
        <v>34.9</v>
      </c>
      <c r="K49" s="125">
        <f t="shared" si="7"/>
        <v>98.8538681948424</v>
      </c>
      <c r="L49" s="28">
        <v>31</v>
      </c>
      <c r="M49" s="29" t="s">
        <v>39</v>
      </c>
      <c r="N49" s="65">
        <v>80</v>
      </c>
      <c r="O49" s="65">
        <v>145</v>
      </c>
      <c r="P49" s="89">
        <v>90</v>
      </c>
      <c r="Q49" s="208">
        <f t="shared" si="8"/>
        <v>112.5</v>
      </c>
      <c r="R49" s="89">
        <v>102</v>
      </c>
      <c r="S49" s="26">
        <f t="shared" si="9"/>
        <v>70.34482758620689</v>
      </c>
      <c r="T49" s="84">
        <f t="shared" si="17"/>
        <v>-12</v>
      </c>
      <c r="U49" s="28">
        <v>31</v>
      </c>
      <c r="V49" s="29" t="s">
        <v>39</v>
      </c>
      <c r="W49" s="65">
        <v>9875</v>
      </c>
      <c r="X49" s="65">
        <v>9927</v>
      </c>
      <c r="Y49" s="30">
        <f t="shared" si="22"/>
        <v>99.47617608542359</v>
      </c>
      <c r="Z49" s="30">
        <f t="shared" si="29"/>
        <v>28.6231884057971</v>
      </c>
      <c r="AA49" s="30">
        <f t="shared" si="30"/>
        <v>28.444126074498566</v>
      </c>
      <c r="AB49" s="60">
        <v>31</v>
      </c>
      <c r="AC49" s="57" t="s">
        <v>39</v>
      </c>
      <c r="AD49" s="155">
        <v>177</v>
      </c>
      <c r="AE49" s="161">
        <v>84</v>
      </c>
      <c r="AF49" s="160">
        <v>5301</v>
      </c>
      <c r="AG49" s="163">
        <v>2</v>
      </c>
      <c r="AH49" s="160">
        <v>25</v>
      </c>
      <c r="AI49" s="182">
        <v>1754</v>
      </c>
      <c r="AJ49" s="186">
        <v>33</v>
      </c>
      <c r="AK49" s="3">
        <v>31</v>
      </c>
      <c r="AL49" s="29" t="s">
        <v>39</v>
      </c>
      <c r="AM49" s="132">
        <v>20873</v>
      </c>
      <c r="AN49" s="133">
        <v>30</v>
      </c>
      <c r="AO49" s="75">
        <v>17633.8</v>
      </c>
      <c r="AP49" s="83">
        <v>33</v>
      </c>
      <c r="AQ49" s="30">
        <f t="shared" si="34"/>
        <v>118.36926811010673</v>
      </c>
      <c r="AR49" s="28">
        <v>31</v>
      </c>
      <c r="AS49" s="29" t="s">
        <v>39</v>
      </c>
      <c r="AT49" s="102">
        <v>173.20000000000002</v>
      </c>
      <c r="AU49" s="107">
        <v>100.00064793550183</v>
      </c>
      <c r="AV49" s="112">
        <v>100.00079038900238</v>
      </c>
      <c r="AW49" s="112">
        <v>100.0042909463556</v>
      </c>
      <c r="AX49" s="113"/>
      <c r="AY49" s="28">
        <v>31</v>
      </c>
      <c r="AZ49" s="29" t="s">
        <v>39</v>
      </c>
      <c r="BA49" s="118">
        <v>17.3</v>
      </c>
      <c r="BB49" s="112"/>
      <c r="BC49" s="112">
        <v>100.01691137681323</v>
      </c>
      <c r="BD49" s="112"/>
      <c r="BE49" s="112"/>
      <c r="BF49" s="112">
        <v>100.00660056761583</v>
      </c>
      <c r="BG49" s="28">
        <v>31</v>
      </c>
      <c r="BH49" s="29" t="s">
        <v>39</v>
      </c>
      <c r="BI49" s="208">
        <v>1150</v>
      </c>
      <c r="BJ49" s="200">
        <v>126</v>
      </c>
      <c r="BK49" s="200">
        <v>163</v>
      </c>
      <c r="BL49" s="209">
        <f t="shared" si="33"/>
        <v>7055.21472392638</v>
      </c>
      <c r="BM49" s="28">
        <v>31</v>
      </c>
      <c r="BN49" s="29" t="s">
        <v>39</v>
      </c>
      <c r="BO49" s="178">
        <v>7170.6</v>
      </c>
      <c r="BP49" s="68">
        <v>7565.7</v>
      </c>
      <c r="BQ49" s="125">
        <f t="shared" si="19"/>
        <v>94.77774693683335</v>
      </c>
      <c r="BR49" s="208">
        <v>8.881180930870372</v>
      </c>
      <c r="BS49" s="123">
        <v>2242.68</v>
      </c>
      <c r="BT49" s="26">
        <v>2331.55</v>
      </c>
      <c r="BU49" s="30">
        <f t="shared" si="20"/>
        <v>96.18837254187127</v>
      </c>
      <c r="BV49" s="28">
        <v>31</v>
      </c>
      <c r="BW49" s="29" t="s">
        <v>39</v>
      </c>
      <c r="BX49" s="147">
        <v>2996</v>
      </c>
      <c r="BY49" s="73">
        <v>2890</v>
      </c>
      <c r="BZ49" s="30">
        <f t="shared" si="11"/>
        <v>103.66782006920414</v>
      </c>
      <c r="CA49" s="168">
        <v>5699.0062</v>
      </c>
      <c r="CB49" s="219">
        <v>430</v>
      </c>
      <c r="CC49" s="168">
        <v>1331.1</v>
      </c>
      <c r="CD49" s="28">
        <v>31</v>
      </c>
      <c r="CE49" s="29" t="s">
        <v>39</v>
      </c>
      <c r="CF49" s="216">
        <v>268</v>
      </c>
      <c r="CG49" s="219">
        <v>860</v>
      </c>
      <c r="CH49" s="168">
        <v>1164.6</v>
      </c>
      <c r="CI49" s="219">
        <v>487</v>
      </c>
      <c r="CJ49" s="219">
        <v>262</v>
      </c>
      <c r="CK49" s="219">
        <v>288</v>
      </c>
      <c r="CL49" s="3">
        <v>31</v>
      </c>
      <c r="CM49" s="63" t="s">
        <v>39</v>
      </c>
      <c r="CN49" s="198">
        <v>0</v>
      </c>
      <c r="CO49" s="198">
        <v>0</v>
      </c>
      <c r="CP49" s="193" t="s">
        <v>87</v>
      </c>
      <c r="CQ49" s="216">
        <v>0</v>
      </c>
      <c r="CR49" s="216">
        <v>1</v>
      </c>
      <c r="CS49" s="209" t="s">
        <v>87</v>
      </c>
      <c r="CT49" s="28">
        <v>31</v>
      </c>
      <c r="CU49" s="29" t="s">
        <v>39</v>
      </c>
      <c r="CV49" s="78">
        <v>356</v>
      </c>
      <c r="CW49" s="56">
        <v>357</v>
      </c>
      <c r="CX49" s="30">
        <f t="shared" si="14"/>
        <v>99.71988795518207</v>
      </c>
      <c r="CY49" s="78">
        <v>91</v>
      </c>
      <c r="CZ49" s="56">
        <v>94</v>
      </c>
      <c r="DA49" s="30">
        <f t="shared" si="15"/>
        <v>96.80851063829788</v>
      </c>
      <c r="DB49" s="78">
        <v>29</v>
      </c>
      <c r="DC49" s="56">
        <v>31</v>
      </c>
      <c r="DD49" s="30">
        <f t="shared" si="16"/>
        <v>93.54838709677419</v>
      </c>
      <c r="DE49" s="28">
        <v>31</v>
      </c>
      <c r="DF49" s="29" t="s">
        <v>39</v>
      </c>
      <c r="DG49" s="174"/>
      <c r="DH49" s="174">
        <v>1</v>
      </c>
      <c r="DI49" s="147">
        <v>2</v>
      </c>
      <c r="DJ49" s="147">
        <v>58</v>
      </c>
      <c r="DK49" s="78">
        <v>794</v>
      </c>
      <c r="DL49" s="147">
        <f t="shared" si="31"/>
        <v>804.0506329113923</v>
      </c>
      <c r="DM49" s="28">
        <v>31</v>
      </c>
      <c r="DN49" s="29" t="s">
        <v>39</v>
      </c>
      <c r="DO49" s="78">
        <v>3</v>
      </c>
      <c r="DP49" s="56">
        <v>1</v>
      </c>
      <c r="DQ49" s="125">
        <f t="shared" si="32"/>
        <v>0.8695652173913044</v>
      </c>
      <c r="DR49" s="30">
        <f t="shared" si="32"/>
        <v>0.2865329512893983</v>
      </c>
      <c r="DS49" s="88">
        <f t="shared" si="27"/>
        <v>2</v>
      </c>
      <c r="DT49" s="13"/>
      <c r="DV49" s="18"/>
      <c r="DW49" s="18"/>
      <c r="DX49" s="18"/>
      <c r="DY49" s="18"/>
      <c r="DZ49" s="18"/>
      <c r="EA49" s="18"/>
      <c r="EB49" s="18"/>
    </row>
    <row r="50" spans="7:132" s="12" customFormat="1" ht="12" customHeight="1">
      <c r="G50" s="28">
        <v>32</v>
      </c>
      <c r="H50" s="29" t="s">
        <v>40</v>
      </c>
      <c r="I50" s="123">
        <v>18.1</v>
      </c>
      <c r="J50" s="123">
        <v>18.1</v>
      </c>
      <c r="K50" s="125">
        <f t="shared" si="7"/>
        <v>100</v>
      </c>
      <c r="L50" s="28">
        <v>32</v>
      </c>
      <c r="M50" s="29" t="s">
        <v>40</v>
      </c>
      <c r="N50" s="65">
        <v>53</v>
      </c>
      <c r="O50" s="65">
        <v>60</v>
      </c>
      <c r="P50" s="89">
        <v>58</v>
      </c>
      <c r="Q50" s="208">
        <f t="shared" si="8"/>
        <v>109.43396226415095</v>
      </c>
      <c r="R50" s="89">
        <v>62</v>
      </c>
      <c r="S50" s="26">
        <f t="shared" si="9"/>
        <v>103.33333333333333</v>
      </c>
      <c r="T50" s="89">
        <f t="shared" si="17"/>
        <v>-4</v>
      </c>
      <c r="U50" s="28">
        <v>32</v>
      </c>
      <c r="V50" s="29" t="s">
        <v>40</v>
      </c>
      <c r="W50" s="65">
        <v>5417</v>
      </c>
      <c r="X50" s="65">
        <v>5442</v>
      </c>
      <c r="Y50" s="30">
        <f t="shared" si="22"/>
        <v>99.54061006982727</v>
      </c>
      <c r="Z50" s="30">
        <f t="shared" si="29"/>
        <v>29.928176795580107</v>
      </c>
      <c r="AA50" s="30">
        <f t="shared" si="30"/>
        <v>30.066298342541437</v>
      </c>
      <c r="AB50" s="60">
        <v>32</v>
      </c>
      <c r="AC50" s="57" t="s">
        <v>40</v>
      </c>
      <c r="AD50" s="155">
        <v>165</v>
      </c>
      <c r="AE50" s="161">
        <v>69</v>
      </c>
      <c r="AF50" s="160">
        <v>2907</v>
      </c>
      <c r="AG50" s="163">
        <v>3</v>
      </c>
      <c r="AH50" s="161">
        <v>89</v>
      </c>
      <c r="AI50" s="183">
        <v>2428</v>
      </c>
      <c r="AJ50" s="186">
        <v>84</v>
      </c>
      <c r="AK50" s="3">
        <v>32</v>
      </c>
      <c r="AL50" s="29" t="s">
        <v>40</v>
      </c>
      <c r="AM50" s="132">
        <v>20645.2</v>
      </c>
      <c r="AN50" s="133">
        <v>34</v>
      </c>
      <c r="AO50" s="75">
        <v>16361.7</v>
      </c>
      <c r="AP50" s="83">
        <v>40</v>
      </c>
      <c r="AQ50" s="30">
        <f t="shared" si="34"/>
        <v>126.18004241613035</v>
      </c>
      <c r="AR50" s="28">
        <v>32</v>
      </c>
      <c r="AS50" s="29" t="s">
        <v>40</v>
      </c>
      <c r="AT50" s="102">
        <v>131.3</v>
      </c>
      <c r="AU50" s="107">
        <v>100.00068889275173</v>
      </c>
      <c r="AV50" s="112">
        <v>100.00403338655035</v>
      </c>
      <c r="AW50" s="112">
        <v>100.00152060796248</v>
      </c>
      <c r="AX50" s="113"/>
      <c r="AY50" s="28">
        <v>32</v>
      </c>
      <c r="AZ50" s="29" t="s">
        <v>40</v>
      </c>
      <c r="BA50" s="118">
        <v>17.700000000000003</v>
      </c>
      <c r="BB50" s="112"/>
      <c r="BC50" s="112">
        <v>100.0042909463556</v>
      </c>
      <c r="BD50" s="112">
        <v>100.00603169538422</v>
      </c>
      <c r="BE50" s="112"/>
      <c r="BF50" s="112"/>
      <c r="BG50" s="28">
        <v>32</v>
      </c>
      <c r="BH50" s="29" t="s">
        <v>40</v>
      </c>
      <c r="BI50" s="208">
        <v>665</v>
      </c>
      <c r="BJ50" s="200">
        <v>59</v>
      </c>
      <c r="BK50" s="200">
        <v>104</v>
      </c>
      <c r="BL50" s="209">
        <f t="shared" si="33"/>
        <v>6394.2307692307695</v>
      </c>
      <c r="BM50" s="28">
        <v>32</v>
      </c>
      <c r="BN50" s="29" t="s">
        <v>40</v>
      </c>
      <c r="BO50" s="123">
        <v>938.4</v>
      </c>
      <c r="BP50" s="69">
        <v>1311.8</v>
      </c>
      <c r="BQ50" s="125">
        <f t="shared" si="19"/>
        <v>71.5352950144839</v>
      </c>
      <c r="BR50" s="208">
        <v>2.642431648083092</v>
      </c>
      <c r="BS50" s="123">
        <v>1902.07</v>
      </c>
      <c r="BT50" s="26">
        <v>2000.07</v>
      </c>
      <c r="BU50" s="30">
        <f t="shared" si="20"/>
        <v>95.1001714939977</v>
      </c>
      <c r="BV50" s="28">
        <v>32</v>
      </c>
      <c r="BW50" s="29" t="s">
        <v>40</v>
      </c>
      <c r="BX50" s="147">
        <v>1276</v>
      </c>
      <c r="BY50" s="73">
        <v>1354</v>
      </c>
      <c r="BZ50" s="30">
        <f t="shared" si="11"/>
        <v>94.23929098966026</v>
      </c>
      <c r="CA50" s="168">
        <v>2759.7812000000004</v>
      </c>
      <c r="CB50" s="219">
        <v>162</v>
      </c>
      <c r="CC50" s="168">
        <v>500.1</v>
      </c>
      <c r="CD50" s="28">
        <v>32</v>
      </c>
      <c r="CE50" s="29" t="s">
        <v>40</v>
      </c>
      <c r="CF50" s="216">
        <v>162</v>
      </c>
      <c r="CG50" s="219">
        <v>532</v>
      </c>
      <c r="CH50" s="168">
        <v>722.1</v>
      </c>
      <c r="CI50" s="219">
        <v>150</v>
      </c>
      <c r="CJ50" s="219">
        <v>125</v>
      </c>
      <c r="CK50" s="219">
        <v>132</v>
      </c>
      <c r="CL50" s="3">
        <v>32</v>
      </c>
      <c r="CM50" s="63" t="s">
        <v>40</v>
      </c>
      <c r="CN50" s="198">
        <v>0</v>
      </c>
      <c r="CO50" s="198">
        <v>0</v>
      </c>
      <c r="CP50" s="193" t="s">
        <v>87</v>
      </c>
      <c r="CQ50" s="216">
        <v>0</v>
      </c>
      <c r="CR50" s="216">
        <v>0</v>
      </c>
      <c r="CS50" s="209" t="s">
        <v>87</v>
      </c>
      <c r="CT50" s="28">
        <v>32</v>
      </c>
      <c r="CU50" s="29" t="s">
        <v>40</v>
      </c>
      <c r="CV50" s="78">
        <v>16</v>
      </c>
      <c r="CW50" s="56">
        <v>18</v>
      </c>
      <c r="CX50" s="30">
        <f t="shared" si="14"/>
        <v>88.88888888888889</v>
      </c>
      <c r="CY50" s="78">
        <v>1</v>
      </c>
      <c r="CZ50" s="56">
        <v>24</v>
      </c>
      <c r="DA50" s="30">
        <f t="shared" si="15"/>
        <v>4.166666666666666</v>
      </c>
      <c r="DB50" s="78">
        <v>22</v>
      </c>
      <c r="DC50" s="56">
        <v>26</v>
      </c>
      <c r="DD50" s="30">
        <f t="shared" si="16"/>
        <v>84.61538461538461</v>
      </c>
      <c r="DE50" s="28">
        <v>32</v>
      </c>
      <c r="DF50" s="29" t="s">
        <v>40</v>
      </c>
      <c r="DG50" s="174"/>
      <c r="DH50" s="174">
        <v>1</v>
      </c>
      <c r="DI50" s="147">
        <v>3</v>
      </c>
      <c r="DJ50" s="147">
        <v>66</v>
      </c>
      <c r="DK50" s="78">
        <v>581</v>
      </c>
      <c r="DL50" s="147">
        <f t="shared" si="31"/>
        <v>1072.5493815765183</v>
      </c>
      <c r="DM50" s="28">
        <v>32</v>
      </c>
      <c r="DN50" s="29" t="s">
        <v>40</v>
      </c>
      <c r="DO50" s="78">
        <v>2</v>
      </c>
      <c r="DP50" s="56">
        <v>3</v>
      </c>
      <c r="DQ50" s="125">
        <f t="shared" si="32"/>
        <v>1.1049723756906078</v>
      </c>
      <c r="DR50" s="30">
        <f t="shared" si="32"/>
        <v>1.6574585635359116</v>
      </c>
      <c r="DS50" s="72">
        <f t="shared" si="27"/>
        <v>-1</v>
      </c>
      <c r="DT50" s="13"/>
      <c r="DV50" s="18"/>
      <c r="DW50" s="18"/>
      <c r="DX50" s="18"/>
      <c r="DY50" s="18"/>
      <c r="DZ50" s="18"/>
      <c r="EA50" s="18"/>
      <c r="EB50" s="18"/>
    </row>
    <row r="51" spans="7:132" s="12" customFormat="1" ht="12" customHeight="1">
      <c r="G51" s="28">
        <v>33</v>
      </c>
      <c r="H51" s="29" t="s">
        <v>52</v>
      </c>
      <c r="I51" s="123">
        <v>22.5</v>
      </c>
      <c r="J51" s="123">
        <v>22.8</v>
      </c>
      <c r="K51" s="125">
        <f t="shared" si="7"/>
        <v>98.68421052631578</v>
      </c>
      <c r="L51" s="28">
        <v>33</v>
      </c>
      <c r="M51" s="29" t="s">
        <v>52</v>
      </c>
      <c r="N51" s="65">
        <v>55</v>
      </c>
      <c r="O51" s="65">
        <v>100</v>
      </c>
      <c r="P51" s="89">
        <v>56</v>
      </c>
      <c r="Q51" s="208">
        <f t="shared" si="8"/>
        <v>101.81818181818181</v>
      </c>
      <c r="R51" s="89">
        <v>106</v>
      </c>
      <c r="S51" s="26">
        <f t="shared" si="9"/>
        <v>106</v>
      </c>
      <c r="T51" s="65">
        <f t="shared" si="17"/>
        <v>-50</v>
      </c>
      <c r="U51" s="28">
        <v>33</v>
      </c>
      <c r="V51" s="29" t="s">
        <v>52</v>
      </c>
      <c r="W51" s="65">
        <v>7124</v>
      </c>
      <c r="X51" s="65">
        <v>7130</v>
      </c>
      <c r="Y51" s="30">
        <f t="shared" si="22"/>
        <v>99.91584852734923</v>
      </c>
      <c r="Z51" s="30">
        <f t="shared" si="29"/>
        <v>31.662222222222226</v>
      </c>
      <c r="AA51" s="30">
        <f t="shared" si="30"/>
        <v>31.2719298245614</v>
      </c>
      <c r="AB51" s="60">
        <v>33</v>
      </c>
      <c r="AC51" s="57" t="s">
        <v>52</v>
      </c>
      <c r="AD51" s="155">
        <v>159</v>
      </c>
      <c r="AE51" s="161">
        <v>75</v>
      </c>
      <c r="AF51" s="159">
        <v>3251</v>
      </c>
      <c r="AG51" s="163">
        <v>2</v>
      </c>
      <c r="AH51" s="159">
        <v>114</v>
      </c>
      <c r="AI51" s="181">
        <v>3124</v>
      </c>
      <c r="AJ51" s="186">
        <v>96</v>
      </c>
      <c r="AK51" s="3">
        <v>33</v>
      </c>
      <c r="AL51" s="29" t="s">
        <v>52</v>
      </c>
      <c r="AM51" s="132">
        <v>23484.3</v>
      </c>
      <c r="AN51" s="133">
        <v>9</v>
      </c>
      <c r="AO51" s="75">
        <v>19112.4</v>
      </c>
      <c r="AP51" s="83">
        <v>19</v>
      </c>
      <c r="AQ51" s="30">
        <f t="shared" si="34"/>
        <v>122.8746782193759</v>
      </c>
      <c r="AR51" s="28">
        <v>33</v>
      </c>
      <c r="AS51" s="29" t="s">
        <v>52</v>
      </c>
      <c r="AT51" s="102">
        <v>183.5</v>
      </c>
      <c r="AU51" s="107">
        <v>100.01636582506437</v>
      </c>
      <c r="AV51" s="112">
        <v>100.0042909463556</v>
      </c>
      <c r="AW51" s="112">
        <v>100.0042909463556</v>
      </c>
      <c r="AX51" s="113"/>
      <c r="AY51" s="28">
        <v>33</v>
      </c>
      <c r="AZ51" s="29" t="s">
        <v>52</v>
      </c>
      <c r="BA51" s="118">
        <v>120.3</v>
      </c>
      <c r="BB51" s="112"/>
      <c r="BC51" s="112">
        <v>100.00188705483986</v>
      </c>
      <c r="BD51" s="112">
        <v>100.00119628141579</v>
      </c>
      <c r="BE51" s="112"/>
      <c r="BF51" s="112"/>
      <c r="BG51" s="28">
        <v>33</v>
      </c>
      <c r="BH51" s="29" t="s">
        <v>52</v>
      </c>
      <c r="BI51" s="208">
        <v>450</v>
      </c>
      <c r="BJ51" s="200">
        <v>92</v>
      </c>
      <c r="BK51" s="200">
        <v>103</v>
      </c>
      <c r="BL51" s="209">
        <f t="shared" si="33"/>
        <v>4368.9320388349515</v>
      </c>
      <c r="BM51" s="28">
        <v>33</v>
      </c>
      <c r="BN51" s="29" t="s">
        <v>52</v>
      </c>
      <c r="BO51" s="123">
        <v>1258.9</v>
      </c>
      <c r="BP51" s="69">
        <v>1198.7</v>
      </c>
      <c r="BQ51" s="125">
        <f t="shared" si="19"/>
        <v>105.0221072828898</v>
      </c>
      <c r="BR51" s="208">
        <v>3.0422106730891114</v>
      </c>
      <c r="BS51" s="123">
        <v>1798.07</v>
      </c>
      <c r="BT51" s="26">
        <v>1490.49</v>
      </c>
      <c r="BU51" s="30">
        <f t="shared" si="20"/>
        <v>120.63616662976604</v>
      </c>
      <c r="BV51" s="28">
        <v>33</v>
      </c>
      <c r="BW51" s="29" t="s">
        <v>52</v>
      </c>
      <c r="BX51" s="147">
        <v>1418</v>
      </c>
      <c r="BY51" s="73">
        <v>1248</v>
      </c>
      <c r="BZ51" s="30">
        <f t="shared" si="11"/>
        <v>113.62179487179486</v>
      </c>
      <c r="CA51" s="168">
        <v>2615.937</v>
      </c>
      <c r="CB51" s="219">
        <v>221</v>
      </c>
      <c r="CC51" s="168">
        <v>709.2</v>
      </c>
      <c r="CD51" s="28">
        <v>33</v>
      </c>
      <c r="CE51" s="29" t="s">
        <v>52</v>
      </c>
      <c r="CF51" s="216">
        <v>109</v>
      </c>
      <c r="CG51" s="219">
        <v>367</v>
      </c>
      <c r="CH51" s="168">
        <v>495.9</v>
      </c>
      <c r="CI51" s="219">
        <v>175</v>
      </c>
      <c r="CJ51" s="219">
        <v>137</v>
      </c>
      <c r="CK51" s="219">
        <v>145</v>
      </c>
      <c r="CL51" s="3">
        <v>33</v>
      </c>
      <c r="CM51" s="63" t="s">
        <v>52</v>
      </c>
      <c r="CN51" s="198">
        <v>0</v>
      </c>
      <c r="CO51" s="198">
        <v>0</v>
      </c>
      <c r="CP51" s="193" t="s">
        <v>87</v>
      </c>
      <c r="CQ51" s="216">
        <v>16</v>
      </c>
      <c r="CR51" s="216">
        <v>33</v>
      </c>
      <c r="CS51" s="209" t="s">
        <v>87</v>
      </c>
      <c r="CT51" s="28">
        <v>33</v>
      </c>
      <c r="CU51" s="29" t="s">
        <v>52</v>
      </c>
      <c r="CV51" s="227"/>
      <c r="CW51" s="49"/>
      <c r="CX51" s="30"/>
      <c r="CY51" s="227"/>
      <c r="CZ51" s="49"/>
      <c r="DA51" s="30"/>
      <c r="DB51" s="227"/>
      <c r="DC51" s="49"/>
      <c r="DD51" s="30"/>
      <c r="DE51" s="28">
        <v>33</v>
      </c>
      <c r="DF51" s="29" t="s">
        <v>52</v>
      </c>
      <c r="DG51" s="174"/>
      <c r="DH51" s="174">
        <v>1</v>
      </c>
      <c r="DI51" s="147">
        <v>1</v>
      </c>
      <c r="DJ51" s="147">
        <v>20</v>
      </c>
      <c r="DK51" s="78">
        <v>1110</v>
      </c>
      <c r="DL51" s="147">
        <f t="shared" si="31"/>
        <v>1558.1134194272881</v>
      </c>
      <c r="DM51" s="28">
        <v>33</v>
      </c>
      <c r="DN51" s="29" t="s">
        <v>52</v>
      </c>
      <c r="DO51" s="78">
        <v>7</v>
      </c>
      <c r="DP51" s="56">
        <v>3</v>
      </c>
      <c r="DQ51" s="125">
        <f t="shared" si="32"/>
        <v>3.111111111111111</v>
      </c>
      <c r="DR51" s="30">
        <f t="shared" si="32"/>
        <v>1.3157894736842104</v>
      </c>
      <c r="DS51" s="88">
        <f t="shared" si="27"/>
        <v>4</v>
      </c>
      <c r="DT51" s="13"/>
      <c r="DV51" s="18"/>
      <c r="DW51" s="18"/>
      <c r="DX51" s="18"/>
      <c r="DY51" s="18"/>
      <c r="DZ51" s="18"/>
      <c r="EA51" s="18"/>
      <c r="EB51" s="18"/>
    </row>
    <row r="52" spans="3:132" s="12" customFormat="1" ht="12" customHeight="1">
      <c r="C52" s="50"/>
      <c r="G52" s="28">
        <v>34</v>
      </c>
      <c r="H52" s="29" t="s">
        <v>58</v>
      </c>
      <c r="I52" s="123">
        <v>102.7</v>
      </c>
      <c r="J52" s="123">
        <v>103.5</v>
      </c>
      <c r="K52" s="125">
        <f t="shared" si="7"/>
        <v>99.22705314009661</v>
      </c>
      <c r="L52" s="28">
        <v>34</v>
      </c>
      <c r="M52" s="29" t="s">
        <v>58</v>
      </c>
      <c r="N52" s="65">
        <v>266</v>
      </c>
      <c r="O52" s="65">
        <v>448</v>
      </c>
      <c r="P52" s="89">
        <v>255</v>
      </c>
      <c r="Q52" s="208">
        <f t="shared" si="8"/>
        <v>95.86466165413533</v>
      </c>
      <c r="R52" s="89">
        <v>385</v>
      </c>
      <c r="S52" s="26">
        <f t="shared" si="9"/>
        <v>85.9375</v>
      </c>
      <c r="T52" s="65">
        <f t="shared" si="17"/>
        <v>-130</v>
      </c>
      <c r="U52" s="28">
        <v>34</v>
      </c>
      <c r="V52" s="29" t="s">
        <v>58</v>
      </c>
      <c r="W52" s="65">
        <v>34488</v>
      </c>
      <c r="X52" s="65">
        <v>34614</v>
      </c>
      <c r="Y52" s="30">
        <f t="shared" si="22"/>
        <v>99.63598543941757</v>
      </c>
      <c r="Z52" s="30">
        <f t="shared" si="29"/>
        <v>33.58130477117819</v>
      </c>
      <c r="AA52" s="30">
        <f t="shared" si="30"/>
        <v>33.44347826086956</v>
      </c>
      <c r="AB52" s="60">
        <v>34</v>
      </c>
      <c r="AC52" s="57" t="s">
        <v>58</v>
      </c>
      <c r="AD52" s="155">
        <v>314</v>
      </c>
      <c r="AE52" s="160">
        <v>194</v>
      </c>
      <c r="AF52" s="160">
        <v>19792</v>
      </c>
      <c r="AG52" s="163">
        <v>22</v>
      </c>
      <c r="AH52" s="160">
        <v>233</v>
      </c>
      <c r="AI52" s="182">
        <v>10823</v>
      </c>
      <c r="AJ52" s="186">
        <v>55</v>
      </c>
      <c r="AK52" s="3">
        <v>34</v>
      </c>
      <c r="AL52" s="29" t="s">
        <v>58</v>
      </c>
      <c r="AM52" s="132">
        <v>23974.1</v>
      </c>
      <c r="AN52" s="133">
        <v>7</v>
      </c>
      <c r="AO52" s="75">
        <v>21743.7</v>
      </c>
      <c r="AP52" s="83">
        <v>7</v>
      </c>
      <c r="AQ52" s="30">
        <f t="shared" si="34"/>
        <v>110.2576838348579</v>
      </c>
      <c r="AR52" s="28">
        <v>34</v>
      </c>
      <c r="AS52" s="29" t="s">
        <v>58</v>
      </c>
      <c r="AT52" s="102">
        <v>346</v>
      </c>
      <c r="AU52" s="107">
        <v>100.02062326812431</v>
      </c>
      <c r="AV52" s="112">
        <v>100.0078967836292</v>
      </c>
      <c r="AW52" s="112">
        <v>100.00990002655901</v>
      </c>
      <c r="AX52" s="113"/>
      <c r="AY52" s="28">
        <v>34</v>
      </c>
      <c r="AZ52" s="29" t="s">
        <v>58</v>
      </c>
      <c r="BA52" s="118">
        <v>259.3</v>
      </c>
      <c r="BB52" s="112"/>
      <c r="BC52" s="112">
        <v>100.00469805701553</v>
      </c>
      <c r="BD52" s="112">
        <v>100.00196102073267</v>
      </c>
      <c r="BE52" s="112"/>
      <c r="BF52" s="112">
        <v>99.99835192025787</v>
      </c>
      <c r="BG52" s="28">
        <v>34</v>
      </c>
      <c r="BH52" s="29" t="s">
        <v>58</v>
      </c>
      <c r="BI52" s="208">
        <v>1060</v>
      </c>
      <c r="BJ52" s="200">
        <v>143</v>
      </c>
      <c r="BK52" s="200">
        <v>180</v>
      </c>
      <c r="BL52" s="209">
        <f t="shared" si="33"/>
        <v>5888.888888888889</v>
      </c>
      <c r="BM52" s="28">
        <v>34</v>
      </c>
      <c r="BN52" s="29" t="s">
        <v>58</v>
      </c>
      <c r="BO52" s="123">
        <v>20282.3</v>
      </c>
      <c r="BP52" s="69">
        <v>19159.9</v>
      </c>
      <c r="BQ52" s="125">
        <f t="shared" si="19"/>
        <v>105.85806815275653</v>
      </c>
      <c r="BR52" s="208">
        <v>7.726810893861671</v>
      </c>
      <c r="BS52" s="123">
        <v>2171.5</v>
      </c>
      <c r="BT52" s="26">
        <v>1869.44</v>
      </c>
      <c r="BU52" s="30">
        <f t="shared" si="20"/>
        <v>116.15777986990756</v>
      </c>
      <c r="BV52" s="28">
        <v>34</v>
      </c>
      <c r="BW52" s="29" t="s">
        <v>58</v>
      </c>
      <c r="BX52" s="147">
        <v>7827</v>
      </c>
      <c r="BY52" s="73">
        <v>7855</v>
      </c>
      <c r="BZ52" s="30">
        <f t="shared" si="11"/>
        <v>99.6435391470401</v>
      </c>
      <c r="CA52" s="168">
        <v>14032.501460000001</v>
      </c>
      <c r="CB52" s="219">
        <v>1060</v>
      </c>
      <c r="CC52" s="168">
        <v>3372.9</v>
      </c>
      <c r="CD52" s="28">
        <v>34</v>
      </c>
      <c r="CE52" s="29" t="s">
        <v>58</v>
      </c>
      <c r="CF52" s="216">
        <v>657</v>
      </c>
      <c r="CG52" s="219">
        <v>2068</v>
      </c>
      <c r="CH52" s="168">
        <v>2738.2</v>
      </c>
      <c r="CI52" s="219">
        <v>1170</v>
      </c>
      <c r="CJ52" s="219">
        <v>623</v>
      </c>
      <c r="CK52" s="219">
        <v>655</v>
      </c>
      <c r="CL52" s="3">
        <v>34</v>
      </c>
      <c r="CM52" s="63" t="s">
        <v>58</v>
      </c>
      <c r="CN52" s="198">
        <v>0</v>
      </c>
      <c r="CO52" s="198">
        <v>842</v>
      </c>
      <c r="CP52" s="193">
        <f t="shared" si="12"/>
        <v>0</v>
      </c>
      <c r="CQ52" s="216">
        <v>231</v>
      </c>
      <c r="CR52" s="216">
        <v>227</v>
      </c>
      <c r="CS52" s="209">
        <f t="shared" si="13"/>
        <v>101.76211453744493</v>
      </c>
      <c r="CT52" s="28">
        <v>34</v>
      </c>
      <c r="CU52" s="29" t="s">
        <v>58</v>
      </c>
      <c r="CV52" s="78">
        <v>263</v>
      </c>
      <c r="CW52" s="56">
        <v>180</v>
      </c>
      <c r="CX52" s="30">
        <f t="shared" si="14"/>
        <v>146.11111111111111</v>
      </c>
      <c r="CY52" s="78">
        <v>114</v>
      </c>
      <c r="CZ52" s="56">
        <v>212</v>
      </c>
      <c r="DA52" s="30">
        <f t="shared" si="15"/>
        <v>53.77358490566038</v>
      </c>
      <c r="DB52" s="78">
        <v>53</v>
      </c>
      <c r="DC52" s="56">
        <v>54</v>
      </c>
      <c r="DD52" s="30">
        <f t="shared" si="16"/>
        <v>98.14814814814815</v>
      </c>
      <c r="DE52" s="28">
        <v>34</v>
      </c>
      <c r="DF52" s="29" t="s">
        <v>58</v>
      </c>
      <c r="DG52" s="174">
        <v>3</v>
      </c>
      <c r="DH52" s="174">
        <v>4</v>
      </c>
      <c r="DI52" s="147">
        <v>2</v>
      </c>
      <c r="DJ52" s="147">
        <v>39</v>
      </c>
      <c r="DK52" s="78">
        <v>2130</v>
      </c>
      <c r="DL52" s="147">
        <f t="shared" si="31"/>
        <v>617.6061238691718</v>
      </c>
      <c r="DM52" s="28">
        <v>34</v>
      </c>
      <c r="DN52" s="29" t="s">
        <v>58</v>
      </c>
      <c r="DO52" s="78">
        <v>31</v>
      </c>
      <c r="DP52" s="56">
        <v>20</v>
      </c>
      <c r="DQ52" s="125">
        <f t="shared" si="32"/>
        <v>3.0185004868549172</v>
      </c>
      <c r="DR52" s="30">
        <f t="shared" si="32"/>
        <v>1.932367149758454</v>
      </c>
      <c r="DS52" s="88">
        <f t="shared" si="27"/>
        <v>11</v>
      </c>
      <c r="DT52" s="13"/>
      <c r="DV52" s="18"/>
      <c r="DW52" s="18"/>
      <c r="DX52" s="18"/>
      <c r="DY52" s="18"/>
      <c r="DZ52" s="18"/>
      <c r="EA52" s="18"/>
      <c r="EB52" s="18"/>
    </row>
    <row r="53" spans="7:132" s="12" customFormat="1" ht="12" customHeight="1">
      <c r="G53" s="28">
        <v>35</v>
      </c>
      <c r="H53" s="29" t="s">
        <v>41</v>
      </c>
      <c r="I53" s="123">
        <v>49.3</v>
      </c>
      <c r="J53" s="123">
        <v>49.6</v>
      </c>
      <c r="K53" s="125">
        <f t="shared" si="7"/>
        <v>99.39516129032258</v>
      </c>
      <c r="L53" s="28">
        <v>35</v>
      </c>
      <c r="M53" s="29" t="s">
        <v>41</v>
      </c>
      <c r="N53" s="65">
        <v>133</v>
      </c>
      <c r="O53" s="65">
        <v>198</v>
      </c>
      <c r="P53" s="89">
        <v>122</v>
      </c>
      <c r="Q53" s="208">
        <f t="shared" si="8"/>
        <v>91.72932330827068</v>
      </c>
      <c r="R53" s="89">
        <v>208</v>
      </c>
      <c r="S53" s="26">
        <f t="shared" si="9"/>
        <v>105.05050505050505</v>
      </c>
      <c r="T53" s="65">
        <f t="shared" si="17"/>
        <v>-86</v>
      </c>
      <c r="U53" s="28">
        <v>35</v>
      </c>
      <c r="V53" s="29" t="s">
        <v>41</v>
      </c>
      <c r="W53" s="65">
        <v>16407</v>
      </c>
      <c r="X53" s="65">
        <v>16449</v>
      </c>
      <c r="Y53" s="30">
        <f t="shared" si="22"/>
        <v>99.74466532919935</v>
      </c>
      <c r="Z53" s="30">
        <f t="shared" si="29"/>
        <v>33.27991886409736</v>
      </c>
      <c r="AA53" s="30">
        <f t="shared" si="30"/>
        <v>33.163306451612904</v>
      </c>
      <c r="AB53" s="60">
        <v>35</v>
      </c>
      <c r="AC53" s="57" t="s">
        <v>41</v>
      </c>
      <c r="AD53" s="155">
        <v>241</v>
      </c>
      <c r="AE53" s="159">
        <v>97</v>
      </c>
      <c r="AF53" s="159">
        <v>7292</v>
      </c>
      <c r="AG53" s="163">
        <v>154</v>
      </c>
      <c r="AH53" s="159">
        <v>169</v>
      </c>
      <c r="AI53" s="181">
        <v>5086</v>
      </c>
      <c r="AJ53" s="186">
        <v>70</v>
      </c>
      <c r="AK53" s="3">
        <v>35</v>
      </c>
      <c r="AL53" s="29" t="s">
        <v>41</v>
      </c>
      <c r="AM53" s="132">
        <v>22951</v>
      </c>
      <c r="AN53" s="133">
        <v>13</v>
      </c>
      <c r="AO53" s="75">
        <v>18857.5</v>
      </c>
      <c r="AP53" s="83">
        <v>22</v>
      </c>
      <c r="AQ53" s="30">
        <f t="shared" si="34"/>
        <v>121.70754341773831</v>
      </c>
      <c r="AR53" s="28">
        <v>35</v>
      </c>
      <c r="AS53" s="29" t="s">
        <v>41</v>
      </c>
      <c r="AT53" s="102">
        <v>167.1</v>
      </c>
      <c r="AU53" s="107">
        <v>100.00002717745824</v>
      </c>
      <c r="AV53" s="112">
        <v>100.01691137681323</v>
      </c>
      <c r="AW53" s="112">
        <v>100.01691137681323</v>
      </c>
      <c r="AX53" s="113"/>
      <c r="AY53" s="28">
        <v>35</v>
      </c>
      <c r="AZ53" s="29" t="s">
        <v>41</v>
      </c>
      <c r="BA53" s="118">
        <v>39.8</v>
      </c>
      <c r="BB53" s="112"/>
      <c r="BC53" s="112">
        <v>100.02148399654425</v>
      </c>
      <c r="BD53" s="112">
        <v>100.0023493416698</v>
      </c>
      <c r="BE53" s="112"/>
      <c r="BF53" s="112"/>
      <c r="BG53" s="28">
        <v>35</v>
      </c>
      <c r="BH53" s="29" t="s">
        <v>41</v>
      </c>
      <c r="BI53" s="208">
        <v>815</v>
      </c>
      <c r="BJ53" s="200">
        <v>71</v>
      </c>
      <c r="BK53" s="200">
        <v>92</v>
      </c>
      <c r="BL53" s="209">
        <f t="shared" si="33"/>
        <v>8858.695652173914</v>
      </c>
      <c r="BM53" s="28">
        <v>35</v>
      </c>
      <c r="BN53" s="29" t="s">
        <v>41</v>
      </c>
      <c r="BO53" s="123">
        <v>9198.1</v>
      </c>
      <c r="BP53" s="69">
        <v>9306.6</v>
      </c>
      <c r="BQ53" s="125">
        <f t="shared" si="19"/>
        <v>98.8341607031569</v>
      </c>
      <c r="BR53" s="208">
        <v>7.863669027820553</v>
      </c>
      <c r="BS53" s="123">
        <v>2043.25</v>
      </c>
      <c r="BT53" s="26">
        <v>2007.24</v>
      </c>
      <c r="BU53" s="30">
        <f t="shared" si="20"/>
        <v>101.7940056993683</v>
      </c>
      <c r="BV53" s="28">
        <v>35</v>
      </c>
      <c r="BW53" s="29" t="s">
        <v>41</v>
      </c>
      <c r="BX53" s="147">
        <v>3135</v>
      </c>
      <c r="BY53" s="73">
        <v>3103</v>
      </c>
      <c r="BZ53" s="30">
        <f t="shared" si="11"/>
        <v>101.03126007089914</v>
      </c>
      <c r="CA53" s="168">
        <v>5875.249</v>
      </c>
      <c r="CB53" s="219">
        <v>516</v>
      </c>
      <c r="CC53" s="168">
        <v>1709.4</v>
      </c>
      <c r="CD53" s="28">
        <v>35</v>
      </c>
      <c r="CE53" s="29" t="s">
        <v>41</v>
      </c>
      <c r="CF53" s="216">
        <v>286</v>
      </c>
      <c r="CG53" s="219">
        <v>922</v>
      </c>
      <c r="CH53" s="168">
        <v>1181.9</v>
      </c>
      <c r="CI53" s="219">
        <v>573</v>
      </c>
      <c r="CJ53" s="219">
        <v>311</v>
      </c>
      <c r="CK53" s="219">
        <v>338</v>
      </c>
      <c r="CL53" s="3">
        <v>35</v>
      </c>
      <c r="CM53" s="63" t="s">
        <v>41</v>
      </c>
      <c r="CN53" s="198">
        <v>621</v>
      </c>
      <c r="CO53" s="198">
        <v>270</v>
      </c>
      <c r="CP53" s="193">
        <f t="shared" si="12"/>
        <v>229.99999999999997</v>
      </c>
      <c r="CQ53" s="216">
        <v>24</v>
      </c>
      <c r="CR53" s="216">
        <v>60</v>
      </c>
      <c r="CS53" s="209" t="s">
        <v>87</v>
      </c>
      <c r="CT53" s="28">
        <v>35</v>
      </c>
      <c r="CU53" s="29" t="s">
        <v>41</v>
      </c>
      <c r="CV53" s="78">
        <v>427</v>
      </c>
      <c r="CW53" s="56">
        <v>435</v>
      </c>
      <c r="CX53" s="30">
        <f t="shared" si="14"/>
        <v>98.16091954022988</v>
      </c>
      <c r="CY53" s="78">
        <v>52</v>
      </c>
      <c r="CZ53" s="56">
        <v>60</v>
      </c>
      <c r="DA53" s="30">
        <f t="shared" si="15"/>
        <v>86.66666666666667</v>
      </c>
      <c r="DB53" s="227"/>
      <c r="DC53" s="49"/>
      <c r="DD53" s="30"/>
      <c r="DE53" s="28">
        <v>35</v>
      </c>
      <c r="DF53" s="29" t="s">
        <v>41</v>
      </c>
      <c r="DG53" s="174"/>
      <c r="DH53" s="174">
        <v>1</v>
      </c>
      <c r="DI53" s="147">
        <v>1</v>
      </c>
      <c r="DJ53" s="147">
        <v>20</v>
      </c>
      <c r="DK53" s="78">
        <v>1144</v>
      </c>
      <c r="DL53" s="147">
        <f t="shared" si="31"/>
        <v>697.2633631986347</v>
      </c>
      <c r="DM53" s="28">
        <v>35</v>
      </c>
      <c r="DN53" s="29" t="s">
        <v>41</v>
      </c>
      <c r="DO53" s="78">
        <v>22</v>
      </c>
      <c r="DP53" s="56">
        <v>15</v>
      </c>
      <c r="DQ53" s="125">
        <f t="shared" si="32"/>
        <v>4.462474645030426</v>
      </c>
      <c r="DR53" s="30">
        <f t="shared" si="32"/>
        <v>3.024193548387097</v>
      </c>
      <c r="DS53" s="88">
        <f t="shared" si="27"/>
        <v>7</v>
      </c>
      <c r="DT53" s="13"/>
      <c r="DV53" s="18"/>
      <c r="DW53" s="18"/>
      <c r="DX53" s="18"/>
      <c r="DY53" s="18"/>
      <c r="DZ53" s="18"/>
      <c r="EA53" s="18"/>
      <c r="EB53" s="18"/>
    </row>
    <row r="54" spans="7:132" s="12" customFormat="1" ht="12" customHeight="1">
      <c r="G54" s="28">
        <v>36</v>
      </c>
      <c r="H54" s="29" t="s">
        <v>42</v>
      </c>
      <c r="I54" s="123">
        <v>6.3</v>
      </c>
      <c r="J54" s="123">
        <v>6.4</v>
      </c>
      <c r="K54" s="125">
        <f t="shared" si="7"/>
        <v>98.43749999999999</v>
      </c>
      <c r="L54" s="28">
        <v>36</v>
      </c>
      <c r="M54" s="29" t="s">
        <v>42</v>
      </c>
      <c r="N54" s="65">
        <v>13</v>
      </c>
      <c r="O54" s="65">
        <v>22</v>
      </c>
      <c r="P54" s="89">
        <v>10</v>
      </c>
      <c r="Q54" s="208">
        <f t="shared" si="8"/>
        <v>76.92307692307692</v>
      </c>
      <c r="R54" s="89">
        <v>24</v>
      </c>
      <c r="S54" s="26">
        <f t="shared" si="9"/>
        <v>109.0909090909091</v>
      </c>
      <c r="T54" s="84">
        <f t="shared" si="17"/>
        <v>-14</v>
      </c>
      <c r="U54" s="28">
        <v>36</v>
      </c>
      <c r="V54" s="29" t="s">
        <v>42</v>
      </c>
      <c r="W54" s="65">
        <v>1922</v>
      </c>
      <c r="X54" s="65">
        <v>1939</v>
      </c>
      <c r="Y54" s="30">
        <f t="shared" si="22"/>
        <v>99.12325941206808</v>
      </c>
      <c r="Z54" s="30">
        <f t="shared" si="29"/>
        <v>30.507936507936506</v>
      </c>
      <c r="AA54" s="30">
        <f t="shared" si="30"/>
        <v>30.296875</v>
      </c>
      <c r="AB54" s="60">
        <v>36</v>
      </c>
      <c r="AC54" s="57" t="s">
        <v>42</v>
      </c>
      <c r="AD54" s="155">
        <v>52</v>
      </c>
      <c r="AE54" s="160">
        <v>37</v>
      </c>
      <c r="AF54" s="160">
        <v>976</v>
      </c>
      <c r="AG54" s="163">
        <v>10</v>
      </c>
      <c r="AH54" s="160">
        <v>52</v>
      </c>
      <c r="AI54" s="182">
        <v>976</v>
      </c>
      <c r="AJ54" s="186">
        <v>100</v>
      </c>
      <c r="AK54" s="3">
        <v>36</v>
      </c>
      <c r="AL54" s="29" t="s">
        <v>42</v>
      </c>
      <c r="AM54" s="132">
        <v>20876.1</v>
      </c>
      <c r="AN54" s="133">
        <v>29</v>
      </c>
      <c r="AO54" s="75">
        <v>16507.5</v>
      </c>
      <c r="AP54" s="83">
        <v>39</v>
      </c>
      <c r="AQ54" s="30">
        <f t="shared" si="34"/>
        <v>126.4643343934575</v>
      </c>
      <c r="AR54" s="28">
        <v>36</v>
      </c>
      <c r="AS54" s="29" t="s">
        <v>42</v>
      </c>
      <c r="AT54" s="102">
        <v>111.6</v>
      </c>
      <c r="AU54" s="107">
        <v>100.00014510446613</v>
      </c>
      <c r="AV54" s="112">
        <v>100.01301618222753</v>
      </c>
      <c r="AW54" s="112"/>
      <c r="AX54" s="113"/>
      <c r="AY54" s="28">
        <v>36</v>
      </c>
      <c r="AZ54" s="29" t="s">
        <v>42</v>
      </c>
      <c r="BA54" s="118">
        <v>1</v>
      </c>
      <c r="BB54" s="112"/>
      <c r="BC54" s="112">
        <v>99.95380922452503</v>
      </c>
      <c r="BD54" s="112"/>
      <c r="BE54" s="112"/>
      <c r="BF54" s="112"/>
      <c r="BG54" s="28">
        <v>36</v>
      </c>
      <c r="BH54" s="29" t="s">
        <v>42</v>
      </c>
      <c r="BI54" s="208">
        <v>450</v>
      </c>
      <c r="BJ54" s="200">
        <v>41</v>
      </c>
      <c r="BK54" s="200">
        <v>57</v>
      </c>
      <c r="BL54" s="209">
        <f t="shared" si="33"/>
        <v>7894.736842105263</v>
      </c>
      <c r="BM54" s="28">
        <v>36</v>
      </c>
      <c r="BN54" s="29" t="s">
        <v>42</v>
      </c>
      <c r="BO54" s="178">
        <v>1366.5</v>
      </c>
      <c r="BP54" s="68">
        <v>1699.4</v>
      </c>
      <c r="BQ54" s="125">
        <f t="shared" si="19"/>
        <v>80.41073319995292</v>
      </c>
      <c r="BR54" s="208">
        <v>9.250732524068649</v>
      </c>
      <c r="BS54" s="123">
        <v>2173.65</v>
      </c>
      <c r="BT54" s="26">
        <v>2256.08</v>
      </c>
      <c r="BU54" s="30">
        <f t="shared" si="20"/>
        <v>96.34631750647141</v>
      </c>
      <c r="BV54" s="28">
        <v>36</v>
      </c>
      <c r="BW54" s="29" t="s">
        <v>42</v>
      </c>
      <c r="BX54" s="147">
        <v>609</v>
      </c>
      <c r="BY54" s="73">
        <v>617</v>
      </c>
      <c r="BZ54" s="30">
        <f t="shared" si="11"/>
        <v>98.70340356564019</v>
      </c>
      <c r="CA54" s="168">
        <v>1097.365</v>
      </c>
      <c r="CB54" s="219">
        <v>74</v>
      </c>
      <c r="CC54" s="168">
        <v>249.3</v>
      </c>
      <c r="CD54" s="28">
        <v>36</v>
      </c>
      <c r="CE54" s="29" t="s">
        <v>42</v>
      </c>
      <c r="CF54" s="216">
        <v>34</v>
      </c>
      <c r="CG54" s="219">
        <v>120</v>
      </c>
      <c r="CH54" s="168">
        <v>143.7</v>
      </c>
      <c r="CI54" s="219">
        <v>73</v>
      </c>
      <c r="CJ54" s="219">
        <v>45</v>
      </c>
      <c r="CK54" s="219">
        <v>52</v>
      </c>
      <c r="CL54" s="3">
        <v>36</v>
      </c>
      <c r="CM54" s="63" t="s">
        <v>42</v>
      </c>
      <c r="CN54" s="198">
        <v>0</v>
      </c>
      <c r="CO54" s="198">
        <v>107</v>
      </c>
      <c r="CP54" s="193" t="s">
        <v>87</v>
      </c>
      <c r="CQ54" s="216">
        <v>10</v>
      </c>
      <c r="CR54" s="216">
        <v>0</v>
      </c>
      <c r="CS54" s="209" t="s">
        <v>87</v>
      </c>
      <c r="CT54" s="28">
        <v>36</v>
      </c>
      <c r="CU54" s="29" t="s">
        <v>42</v>
      </c>
      <c r="CV54" s="78">
        <v>139</v>
      </c>
      <c r="CW54" s="56">
        <v>93</v>
      </c>
      <c r="CX54" s="30">
        <f t="shared" si="14"/>
        <v>149.46236559139786</v>
      </c>
      <c r="CY54" s="78">
        <v>20</v>
      </c>
      <c r="CZ54" s="56">
        <v>25</v>
      </c>
      <c r="DA54" s="30">
        <f t="shared" si="15"/>
        <v>80</v>
      </c>
      <c r="DB54" s="227"/>
      <c r="DC54" s="49"/>
      <c r="DD54" s="30"/>
      <c r="DE54" s="28">
        <v>36</v>
      </c>
      <c r="DF54" s="29" t="s">
        <v>42</v>
      </c>
      <c r="DG54" s="174"/>
      <c r="DH54" s="174">
        <v>1</v>
      </c>
      <c r="DI54" s="147"/>
      <c r="DJ54" s="147"/>
      <c r="DK54" s="78">
        <v>570</v>
      </c>
      <c r="DL54" s="147">
        <f t="shared" si="31"/>
        <v>2965.6607700312175</v>
      </c>
      <c r="DM54" s="28">
        <v>36</v>
      </c>
      <c r="DN54" s="29" t="s">
        <v>42</v>
      </c>
      <c r="DO54" s="78">
        <v>3</v>
      </c>
      <c r="DP54" s="56">
        <v>0</v>
      </c>
      <c r="DQ54" s="125">
        <f t="shared" si="32"/>
        <v>4.761904761904762</v>
      </c>
      <c r="DR54" s="30">
        <f t="shared" si="32"/>
        <v>0</v>
      </c>
      <c r="DS54" s="88">
        <f t="shared" si="27"/>
        <v>3</v>
      </c>
      <c r="DT54" s="13"/>
      <c r="DV54" s="18"/>
      <c r="DW54" s="18"/>
      <c r="DX54" s="18"/>
      <c r="DY54" s="18"/>
      <c r="DZ54" s="18"/>
      <c r="EA54" s="18"/>
      <c r="EB54" s="18"/>
    </row>
    <row r="55" spans="7:132" s="12" customFormat="1" ht="12" customHeight="1">
      <c r="G55" s="28">
        <v>37</v>
      </c>
      <c r="H55" s="29" t="s">
        <v>43</v>
      </c>
      <c r="I55" s="123">
        <v>28.4</v>
      </c>
      <c r="J55" s="123">
        <v>28.4</v>
      </c>
      <c r="K55" s="125">
        <f t="shared" si="7"/>
        <v>100</v>
      </c>
      <c r="L55" s="28">
        <v>37</v>
      </c>
      <c r="M55" s="29" t="s">
        <v>43</v>
      </c>
      <c r="N55" s="65">
        <v>60</v>
      </c>
      <c r="O55" s="65">
        <v>120</v>
      </c>
      <c r="P55" s="89">
        <v>58</v>
      </c>
      <c r="Q55" s="208">
        <f t="shared" si="8"/>
        <v>96.66666666666667</v>
      </c>
      <c r="R55" s="89">
        <v>92</v>
      </c>
      <c r="S55" s="26">
        <f t="shared" si="9"/>
        <v>76.66666666666667</v>
      </c>
      <c r="T55" s="65">
        <f t="shared" si="17"/>
        <v>-34</v>
      </c>
      <c r="U55" s="28">
        <v>37</v>
      </c>
      <c r="V55" s="29" t="s">
        <v>43</v>
      </c>
      <c r="W55" s="65">
        <v>8999</v>
      </c>
      <c r="X55" s="65">
        <v>9066</v>
      </c>
      <c r="Y55" s="30">
        <f t="shared" si="22"/>
        <v>99.26097507169645</v>
      </c>
      <c r="Z55" s="30">
        <f t="shared" si="29"/>
        <v>31.68661971830986</v>
      </c>
      <c r="AA55" s="30">
        <f t="shared" si="30"/>
        <v>31.922535211267604</v>
      </c>
      <c r="AB55" s="60">
        <v>37</v>
      </c>
      <c r="AC55" s="57" t="s">
        <v>43</v>
      </c>
      <c r="AD55" s="155">
        <v>201</v>
      </c>
      <c r="AE55" s="161">
        <v>94</v>
      </c>
      <c r="AF55" s="159">
        <v>4396</v>
      </c>
      <c r="AG55" s="163">
        <v>28</v>
      </c>
      <c r="AH55" s="159">
        <v>201</v>
      </c>
      <c r="AI55" s="181">
        <v>4396</v>
      </c>
      <c r="AJ55" s="186">
        <v>100</v>
      </c>
      <c r="AK55" s="3">
        <v>37</v>
      </c>
      <c r="AL55" s="29" t="s">
        <v>43</v>
      </c>
      <c r="AM55" s="132">
        <v>24316.3</v>
      </c>
      <c r="AN55" s="133">
        <v>5</v>
      </c>
      <c r="AO55" s="75">
        <v>22273.5</v>
      </c>
      <c r="AP55" s="83">
        <v>5</v>
      </c>
      <c r="AQ55" s="30">
        <f t="shared" si="34"/>
        <v>109.1714369093317</v>
      </c>
      <c r="AR55" s="28">
        <v>37</v>
      </c>
      <c r="AS55" s="29" t="s">
        <v>43</v>
      </c>
      <c r="AT55" s="102">
        <v>167.3</v>
      </c>
      <c r="AU55" s="107">
        <v>100.03244225043777</v>
      </c>
      <c r="AV55" s="112">
        <v>100.08001352910145</v>
      </c>
      <c r="AW55" s="112">
        <v>100.00902360777721</v>
      </c>
      <c r="AX55" s="113"/>
      <c r="AY55" s="28">
        <v>37</v>
      </c>
      <c r="AZ55" s="29" t="s">
        <v>43</v>
      </c>
      <c r="BA55" s="118">
        <v>3</v>
      </c>
      <c r="BB55" s="112"/>
      <c r="BC55" s="112">
        <v>100.20621783367787</v>
      </c>
      <c r="BD55" s="112"/>
      <c r="BE55" s="112"/>
      <c r="BF55" s="112"/>
      <c r="BG55" s="28">
        <v>37</v>
      </c>
      <c r="BH55" s="29" t="s">
        <v>43</v>
      </c>
      <c r="BI55" s="200">
        <v>1150</v>
      </c>
      <c r="BJ55" s="200">
        <v>136</v>
      </c>
      <c r="BK55" s="200">
        <v>169</v>
      </c>
      <c r="BL55" s="209">
        <f t="shared" si="33"/>
        <v>6804.733727810651</v>
      </c>
      <c r="BM55" s="28">
        <v>37</v>
      </c>
      <c r="BN55" s="29" t="s">
        <v>43</v>
      </c>
      <c r="BO55" s="123">
        <v>3557.5</v>
      </c>
      <c r="BP55" s="69">
        <v>3459.9</v>
      </c>
      <c r="BQ55" s="125">
        <f t="shared" si="19"/>
        <v>102.8208907771901</v>
      </c>
      <c r="BR55" s="208">
        <v>5.5471865307930885</v>
      </c>
      <c r="BS55" s="123">
        <v>1933.11</v>
      </c>
      <c r="BT55" s="26">
        <v>1919.76</v>
      </c>
      <c r="BU55" s="30">
        <f t="shared" si="20"/>
        <v>100.69539942492811</v>
      </c>
      <c r="BV55" s="28">
        <v>37</v>
      </c>
      <c r="BW55" s="29" t="s">
        <v>43</v>
      </c>
      <c r="BX55" s="147">
        <v>1558</v>
      </c>
      <c r="BY55" s="73">
        <v>1590</v>
      </c>
      <c r="BZ55" s="30">
        <f t="shared" si="11"/>
        <v>97.9874213836478</v>
      </c>
      <c r="CA55" s="168">
        <v>3031.211</v>
      </c>
      <c r="CB55" s="219">
        <v>221</v>
      </c>
      <c r="CC55" s="168">
        <v>679.8</v>
      </c>
      <c r="CD55" s="28">
        <v>37</v>
      </c>
      <c r="CE55" s="29" t="s">
        <v>43</v>
      </c>
      <c r="CF55" s="216">
        <v>127</v>
      </c>
      <c r="CG55" s="219">
        <v>405</v>
      </c>
      <c r="CH55" s="168">
        <v>530.9</v>
      </c>
      <c r="CI55" s="219">
        <v>202</v>
      </c>
      <c r="CJ55" s="219">
        <v>94</v>
      </c>
      <c r="CK55" s="219">
        <v>98</v>
      </c>
      <c r="CL55" s="3">
        <v>37</v>
      </c>
      <c r="CM55" s="63" t="s">
        <v>43</v>
      </c>
      <c r="CN55" s="198">
        <v>0</v>
      </c>
      <c r="CO55" s="198">
        <v>260</v>
      </c>
      <c r="CP55" s="193">
        <f t="shared" si="12"/>
        <v>0</v>
      </c>
      <c r="CQ55" s="216">
        <v>1</v>
      </c>
      <c r="CR55" s="216">
        <v>9</v>
      </c>
      <c r="CS55" s="209" t="s">
        <v>87</v>
      </c>
      <c r="CT55" s="28">
        <v>37</v>
      </c>
      <c r="CU55" s="29" t="s">
        <v>43</v>
      </c>
      <c r="CV55" s="78">
        <v>528</v>
      </c>
      <c r="CW55" s="56">
        <v>533</v>
      </c>
      <c r="CX55" s="30">
        <f t="shared" si="14"/>
        <v>99.06191369606003</v>
      </c>
      <c r="CY55" s="78">
        <v>27</v>
      </c>
      <c r="CZ55" s="56">
        <v>21</v>
      </c>
      <c r="DA55" s="30">
        <f t="shared" si="15"/>
        <v>128.57142857142858</v>
      </c>
      <c r="DB55" s="227"/>
      <c r="DC55" s="49"/>
      <c r="DD55" s="30"/>
      <c r="DE55" s="28">
        <v>37</v>
      </c>
      <c r="DF55" s="29" t="s">
        <v>43</v>
      </c>
      <c r="DG55" s="174"/>
      <c r="DH55" s="174">
        <v>1</v>
      </c>
      <c r="DI55" s="147">
        <v>3</v>
      </c>
      <c r="DJ55" s="147">
        <v>59</v>
      </c>
      <c r="DK55" s="78">
        <v>1019</v>
      </c>
      <c r="DL55" s="147">
        <f t="shared" si="31"/>
        <v>1132.3480386709634</v>
      </c>
      <c r="DM55" s="28">
        <v>37</v>
      </c>
      <c r="DN55" s="29" t="s">
        <v>43</v>
      </c>
      <c r="DO55" s="78">
        <v>9</v>
      </c>
      <c r="DP55" s="56">
        <v>7</v>
      </c>
      <c r="DQ55" s="125">
        <f t="shared" si="32"/>
        <v>3.169014084507042</v>
      </c>
      <c r="DR55" s="30">
        <f t="shared" si="32"/>
        <v>2.464788732394366</v>
      </c>
      <c r="DS55" s="88">
        <f t="shared" si="27"/>
        <v>2</v>
      </c>
      <c r="DT55" s="13"/>
      <c r="DV55" s="18"/>
      <c r="DW55" s="18"/>
      <c r="DX55" s="18"/>
      <c r="DY55" s="18"/>
      <c r="DZ55" s="18"/>
      <c r="EA55" s="18"/>
      <c r="EB55" s="18"/>
    </row>
    <row r="56" spans="7:132" s="12" customFormat="1" ht="12" customHeight="1">
      <c r="G56" s="28">
        <v>38</v>
      </c>
      <c r="H56" s="29" t="s">
        <v>44</v>
      </c>
      <c r="I56" s="123">
        <v>35.1</v>
      </c>
      <c r="J56" s="123">
        <v>35.5</v>
      </c>
      <c r="K56" s="125">
        <f t="shared" si="7"/>
        <v>98.87323943661971</v>
      </c>
      <c r="L56" s="28">
        <v>38</v>
      </c>
      <c r="M56" s="29" t="s">
        <v>44</v>
      </c>
      <c r="N56" s="65">
        <v>78</v>
      </c>
      <c r="O56" s="65">
        <v>152</v>
      </c>
      <c r="P56" s="89">
        <v>72</v>
      </c>
      <c r="Q56" s="208">
        <f t="shared" si="8"/>
        <v>92.3076923076923</v>
      </c>
      <c r="R56" s="89">
        <v>121</v>
      </c>
      <c r="S56" s="26">
        <f t="shared" si="9"/>
        <v>79.60526315789474</v>
      </c>
      <c r="T56" s="65">
        <f t="shared" si="17"/>
        <v>-49</v>
      </c>
      <c r="U56" s="28">
        <v>38</v>
      </c>
      <c r="V56" s="29" t="s">
        <v>44</v>
      </c>
      <c r="W56" s="65">
        <v>11886</v>
      </c>
      <c r="X56" s="65">
        <v>11979</v>
      </c>
      <c r="Y56" s="30">
        <f t="shared" si="22"/>
        <v>99.2236413724017</v>
      </c>
      <c r="Z56" s="30">
        <f t="shared" si="29"/>
        <v>33.863247863247864</v>
      </c>
      <c r="AA56" s="30">
        <f t="shared" si="30"/>
        <v>33.74366197183099</v>
      </c>
      <c r="AB56" s="60">
        <v>38</v>
      </c>
      <c r="AC56" s="57" t="s">
        <v>44</v>
      </c>
      <c r="AD56" s="155">
        <v>230</v>
      </c>
      <c r="AE56" s="159">
        <v>146</v>
      </c>
      <c r="AF56" s="159">
        <v>6748</v>
      </c>
      <c r="AG56" s="163">
        <v>209</v>
      </c>
      <c r="AH56" s="159">
        <v>182</v>
      </c>
      <c r="AI56" s="181">
        <v>6181</v>
      </c>
      <c r="AJ56" s="186">
        <v>92</v>
      </c>
      <c r="AK56" s="3">
        <v>38</v>
      </c>
      <c r="AL56" s="29" t="s">
        <v>44</v>
      </c>
      <c r="AM56" s="132">
        <v>22465.5</v>
      </c>
      <c r="AN56" s="133">
        <v>16</v>
      </c>
      <c r="AO56" s="75">
        <v>19509.6</v>
      </c>
      <c r="AP56" s="83">
        <v>15</v>
      </c>
      <c r="AQ56" s="30">
        <f t="shared" si="34"/>
        <v>115.15100258334358</v>
      </c>
      <c r="AR56" s="28">
        <v>38</v>
      </c>
      <c r="AS56" s="29" t="s">
        <v>44</v>
      </c>
      <c r="AT56" s="102">
        <v>125.2</v>
      </c>
      <c r="AU56" s="107">
        <v>100.00018819157783</v>
      </c>
      <c r="AV56" s="112">
        <v>100.0078967836292</v>
      </c>
      <c r="AW56" s="112">
        <v>100.0042909463556</v>
      </c>
      <c r="AX56" s="113"/>
      <c r="AY56" s="28">
        <v>38</v>
      </c>
      <c r="AZ56" s="29" t="s">
        <v>44</v>
      </c>
      <c r="BA56" s="118">
        <v>13.4</v>
      </c>
      <c r="BB56" s="112"/>
      <c r="BC56" s="112">
        <v>100.03351720636276</v>
      </c>
      <c r="BD56" s="112"/>
      <c r="BE56" s="112"/>
      <c r="BF56" s="112">
        <v>100.01965494865186</v>
      </c>
      <c r="BG56" s="28">
        <v>38</v>
      </c>
      <c r="BH56" s="29" t="s">
        <v>44</v>
      </c>
      <c r="BI56" s="200">
        <v>800</v>
      </c>
      <c r="BJ56" s="200">
        <v>75</v>
      </c>
      <c r="BK56" s="200">
        <v>123</v>
      </c>
      <c r="BL56" s="209">
        <f t="shared" si="33"/>
        <v>6504.065040650406</v>
      </c>
      <c r="BM56" s="28">
        <v>38</v>
      </c>
      <c r="BN56" s="29" t="s">
        <v>44</v>
      </c>
      <c r="BO56" s="123">
        <v>3888</v>
      </c>
      <c r="BP56" s="69">
        <v>3634.8</v>
      </c>
      <c r="BQ56" s="125">
        <f t="shared" si="19"/>
        <v>106.96599537801255</v>
      </c>
      <c r="BR56" s="208">
        <v>6.032932060329321</v>
      </c>
      <c r="BS56" s="123">
        <v>1514.5</v>
      </c>
      <c r="BT56" s="26">
        <v>1403.42</v>
      </c>
      <c r="BU56" s="30">
        <f t="shared" si="20"/>
        <v>107.91495062062675</v>
      </c>
      <c r="BV56" s="28">
        <v>38</v>
      </c>
      <c r="BW56" s="29" t="s">
        <v>44</v>
      </c>
      <c r="BX56" s="147">
        <v>2140</v>
      </c>
      <c r="BY56" s="73">
        <v>2063</v>
      </c>
      <c r="BZ56" s="30">
        <f t="shared" si="11"/>
        <v>103.73242850218129</v>
      </c>
      <c r="CA56" s="168">
        <v>4010.252</v>
      </c>
      <c r="CB56" s="219">
        <v>282</v>
      </c>
      <c r="CC56" s="168">
        <v>897.7</v>
      </c>
      <c r="CD56" s="28">
        <v>38</v>
      </c>
      <c r="CE56" s="29" t="s">
        <v>44</v>
      </c>
      <c r="CF56" s="216">
        <v>156</v>
      </c>
      <c r="CG56" s="219">
        <v>500</v>
      </c>
      <c r="CH56" s="168">
        <v>648.3</v>
      </c>
      <c r="CI56" s="219">
        <v>301</v>
      </c>
      <c r="CJ56" s="219">
        <v>152</v>
      </c>
      <c r="CK56" s="219">
        <v>165</v>
      </c>
      <c r="CL56" s="3">
        <v>38</v>
      </c>
      <c r="CM56" s="63" t="s">
        <v>44</v>
      </c>
      <c r="CN56" s="198">
        <v>402</v>
      </c>
      <c r="CO56" s="198">
        <v>0</v>
      </c>
      <c r="CP56" s="193" t="s">
        <v>87</v>
      </c>
      <c r="CQ56" s="216">
        <v>22</v>
      </c>
      <c r="CR56" s="216">
        <v>33</v>
      </c>
      <c r="CS56" s="209" t="s">
        <v>87</v>
      </c>
      <c r="CT56" s="28">
        <v>38</v>
      </c>
      <c r="CU56" s="29" t="s">
        <v>44</v>
      </c>
      <c r="CV56" s="78">
        <v>311</v>
      </c>
      <c r="CW56" s="56">
        <v>311</v>
      </c>
      <c r="CX56" s="30">
        <f t="shared" si="14"/>
        <v>100</v>
      </c>
      <c r="CY56" s="78">
        <v>39</v>
      </c>
      <c r="CZ56" s="56">
        <v>44</v>
      </c>
      <c r="DA56" s="30">
        <f t="shared" si="15"/>
        <v>88.63636363636364</v>
      </c>
      <c r="DB56" s="78">
        <v>28</v>
      </c>
      <c r="DC56" s="56">
        <v>27</v>
      </c>
      <c r="DD56" s="30">
        <f t="shared" si="16"/>
        <v>103.7037037037037</v>
      </c>
      <c r="DE56" s="28">
        <v>38</v>
      </c>
      <c r="DF56" s="29" t="s">
        <v>44</v>
      </c>
      <c r="DG56" s="174">
        <v>16</v>
      </c>
      <c r="DH56" s="174">
        <v>11</v>
      </c>
      <c r="DI56" s="147">
        <v>1</v>
      </c>
      <c r="DJ56" s="147">
        <v>30</v>
      </c>
      <c r="DK56" s="78">
        <v>750</v>
      </c>
      <c r="DL56" s="147">
        <f t="shared" si="31"/>
        <v>630.9944472488642</v>
      </c>
      <c r="DM56" s="28">
        <v>38</v>
      </c>
      <c r="DN56" s="29" t="s">
        <v>44</v>
      </c>
      <c r="DO56" s="78">
        <v>10</v>
      </c>
      <c r="DP56" s="56">
        <v>6</v>
      </c>
      <c r="DQ56" s="125">
        <f t="shared" si="32"/>
        <v>2.849002849002849</v>
      </c>
      <c r="DR56" s="30">
        <f t="shared" si="32"/>
        <v>1.6901408450704225</v>
      </c>
      <c r="DS56" s="88">
        <f t="shared" si="27"/>
        <v>4</v>
      </c>
      <c r="DT56" s="13"/>
      <c r="DV56" s="18"/>
      <c r="DW56" s="18"/>
      <c r="DX56" s="18"/>
      <c r="DY56" s="18"/>
      <c r="DZ56" s="18"/>
      <c r="EA56" s="18"/>
      <c r="EB56" s="18"/>
    </row>
    <row r="57" spans="7:132" s="12" customFormat="1" ht="12" customHeight="1">
      <c r="G57" s="28">
        <v>39</v>
      </c>
      <c r="H57" s="29" t="s">
        <v>53</v>
      </c>
      <c r="I57" s="123">
        <v>31.9</v>
      </c>
      <c r="J57" s="123">
        <v>32</v>
      </c>
      <c r="K57" s="125">
        <f t="shared" si="7"/>
        <v>99.6875</v>
      </c>
      <c r="L57" s="28">
        <v>39</v>
      </c>
      <c r="M57" s="29" t="s">
        <v>53</v>
      </c>
      <c r="N57" s="65">
        <v>48</v>
      </c>
      <c r="O57" s="65">
        <v>110</v>
      </c>
      <c r="P57" s="89">
        <v>58</v>
      </c>
      <c r="Q57" s="208">
        <f t="shared" si="8"/>
        <v>120.83333333333333</v>
      </c>
      <c r="R57" s="89">
        <v>93</v>
      </c>
      <c r="S57" s="26">
        <f t="shared" si="9"/>
        <v>84.54545454545455</v>
      </c>
      <c r="T57" s="65">
        <f t="shared" si="17"/>
        <v>-35</v>
      </c>
      <c r="U57" s="28">
        <v>39</v>
      </c>
      <c r="V57" s="29" t="s">
        <v>53</v>
      </c>
      <c r="W57" s="65">
        <v>9601</v>
      </c>
      <c r="X57" s="65">
        <v>9621</v>
      </c>
      <c r="Y57" s="30">
        <f t="shared" si="22"/>
        <v>99.79212140110175</v>
      </c>
      <c r="Z57" s="30">
        <f t="shared" si="29"/>
        <v>30.09717868338558</v>
      </c>
      <c r="AA57" s="30">
        <f t="shared" si="30"/>
        <v>30.065625</v>
      </c>
      <c r="AB57" s="60">
        <v>39</v>
      </c>
      <c r="AC57" s="57" t="s">
        <v>53</v>
      </c>
      <c r="AD57" s="155">
        <v>227</v>
      </c>
      <c r="AE57" s="161">
        <v>227</v>
      </c>
      <c r="AF57" s="159">
        <v>5140</v>
      </c>
      <c r="AG57" s="163">
        <v>65</v>
      </c>
      <c r="AH57" s="161">
        <v>181</v>
      </c>
      <c r="AI57" s="183">
        <v>4571</v>
      </c>
      <c r="AJ57" s="186">
        <v>89</v>
      </c>
      <c r="AK57" s="3">
        <v>39</v>
      </c>
      <c r="AL57" s="29" t="s">
        <v>53</v>
      </c>
      <c r="AM57" s="132">
        <v>20599.7</v>
      </c>
      <c r="AN57" s="133">
        <v>35</v>
      </c>
      <c r="AO57" s="75">
        <v>18299.4</v>
      </c>
      <c r="AP57" s="83">
        <v>25</v>
      </c>
      <c r="AQ57" s="30">
        <f t="shared" si="34"/>
        <v>112.57035749806003</v>
      </c>
      <c r="AR57" s="28">
        <v>39</v>
      </c>
      <c r="AS57" s="29" t="s">
        <v>53</v>
      </c>
      <c r="AT57" s="102">
        <v>143.10000000000002</v>
      </c>
      <c r="AU57" s="107">
        <v>99.99954381196326</v>
      </c>
      <c r="AV57" s="112">
        <v>100.02424883638163</v>
      </c>
      <c r="AW57" s="112">
        <v>100.00113583874118</v>
      </c>
      <c r="AX57" s="113"/>
      <c r="AY57" s="28">
        <v>39</v>
      </c>
      <c r="AZ57" s="29" t="s">
        <v>53</v>
      </c>
      <c r="BA57" s="118">
        <v>7.800000000000001</v>
      </c>
      <c r="BB57" s="112"/>
      <c r="BC57" s="112">
        <v>100.01691137681323</v>
      </c>
      <c r="BD57" s="112">
        <v>100.0042909463556</v>
      </c>
      <c r="BE57" s="112"/>
      <c r="BF57" s="112"/>
      <c r="BG57" s="28">
        <v>39</v>
      </c>
      <c r="BH57" s="29" t="s">
        <v>53</v>
      </c>
      <c r="BI57" s="200">
        <v>750</v>
      </c>
      <c r="BJ57" s="200">
        <v>65</v>
      </c>
      <c r="BK57" s="200">
        <v>89</v>
      </c>
      <c r="BL57" s="209">
        <f t="shared" si="33"/>
        <v>8426.966292134832</v>
      </c>
      <c r="BM57" s="28">
        <v>39</v>
      </c>
      <c r="BN57" s="29" t="s">
        <v>53</v>
      </c>
      <c r="BO57" s="123">
        <v>3857.4</v>
      </c>
      <c r="BP57" s="69">
        <v>4373</v>
      </c>
      <c r="BQ57" s="125">
        <f t="shared" si="19"/>
        <v>88.20946718499886</v>
      </c>
      <c r="BR57" s="208">
        <v>5.555114673438616</v>
      </c>
      <c r="BS57" s="123">
        <v>1877.68</v>
      </c>
      <c r="BT57" s="26">
        <v>1866.54</v>
      </c>
      <c r="BU57" s="30">
        <f t="shared" si="20"/>
        <v>100.59682621320734</v>
      </c>
      <c r="BV57" s="28">
        <v>39</v>
      </c>
      <c r="BW57" s="29" t="s">
        <v>53</v>
      </c>
      <c r="BX57" s="147">
        <v>1633</v>
      </c>
      <c r="BY57" s="73">
        <v>1743</v>
      </c>
      <c r="BZ57" s="30">
        <f t="shared" si="11"/>
        <v>93.68904188181297</v>
      </c>
      <c r="CA57" s="168">
        <v>2963.13</v>
      </c>
      <c r="CB57" s="219">
        <v>217</v>
      </c>
      <c r="CC57" s="168">
        <v>698.7</v>
      </c>
      <c r="CD57" s="28">
        <v>39</v>
      </c>
      <c r="CE57" s="29" t="s">
        <v>53</v>
      </c>
      <c r="CF57" s="216">
        <v>110</v>
      </c>
      <c r="CG57" s="219">
        <v>348</v>
      </c>
      <c r="CH57" s="168">
        <v>448.4</v>
      </c>
      <c r="CI57" s="219">
        <v>190</v>
      </c>
      <c r="CJ57" s="219">
        <v>113</v>
      </c>
      <c r="CK57" s="219">
        <v>123</v>
      </c>
      <c r="CL57" s="3">
        <v>39</v>
      </c>
      <c r="CM57" s="63" t="s">
        <v>53</v>
      </c>
      <c r="CN57" s="198">
        <v>343</v>
      </c>
      <c r="CO57" s="198">
        <v>332</v>
      </c>
      <c r="CP57" s="193">
        <f t="shared" si="12"/>
        <v>103.3132530120482</v>
      </c>
      <c r="CQ57" s="216">
        <v>4</v>
      </c>
      <c r="CR57" s="216">
        <v>34</v>
      </c>
      <c r="CS57" s="209">
        <f t="shared" si="13"/>
        <v>11.76470588235294</v>
      </c>
      <c r="CT57" s="28">
        <v>39</v>
      </c>
      <c r="CU57" s="29" t="s">
        <v>53</v>
      </c>
      <c r="CV57" s="227"/>
      <c r="CW57" s="49"/>
      <c r="CX57" s="30"/>
      <c r="CY57" s="227"/>
      <c r="CZ57" s="49"/>
      <c r="DA57" s="30"/>
      <c r="DB57" s="227"/>
      <c r="DC57" s="49"/>
      <c r="DD57" s="30"/>
      <c r="DE57" s="28">
        <v>39</v>
      </c>
      <c r="DF57" s="29" t="s">
        <v>53</v>
      </c>
      <c r="DG57" s="174">
        <v>1</v>
      </c>
      <c r="DH57" s="174">
        <v>1</v>
      </c>
      <c r="DI57" s="147">
        <v>2</v>
      </c>
      <c r="DJ57" s="147">
        <v>39</v>
      </c>
      <c r="DK57" s="78">
        <v>780</v>
      </c>
      <c r="DL57" s="147">
        <f t="shared" si="31"/>
        <v>812.4153733986043</v>
      </c>
      <c r="DM57" s="28">
        <v>39</v>
      </c>
      <c r="DN57" s="29" t="s">
        <v>53</v>
      </c>
      <c r="DO57" s="78">
        <v>4</v>
      </c>
      <c r="DP57" s="56">
        <v>7</v>
      </c>
      <c r="DQ57" s="125">
        <f t="shared" si="32"/>
        <v>1.2539184952978057</v>
      </c>
      <c r="DR57" s="30">
        <f t="shared" si="32"/>
        <v>2.1875</v>
      </c>
      <c r="DS57" s="76">
        <f t="shared" si="27"/>
        <v>-3</v>
      </c>
      <c r="DT57" s="13"/>
      <c r="DV57" s="18"/>
      <c r="DW57" s="18"/>
      <c r="DX57" s="18"/>
      <c r="DY57" s="18"/>
      <c r="DZ57" s="18"/>
      <c r="EA57" s="18"/>
      <c r="EB57" s="18"/>
    </row>
    <row r="58" spans="7:132" s="12" customFormat="1" ht="12" customHeight="1">
      <c r="G58" s="28">
        <v>40</v>
      </c>
      <c r="H58" s="29" t="s">
        <v>45</v>
      </c>
      <c r="I58" s="123">
        <v>30.7</v>
      </c>
      <c r="J58" s="123">
        <v>31.1</v>
      </c>
      <c r="K58" s="125">
        <f t="shared" si="7"/>
        <v>98.71382636655947</v>
      </c>
      <c r="L58" s="28">
        <v>40</v>
      </c>
      <c r="M58" s="29" t="s">
        <v>45</v>
      </c>
      <c r="N58" s="65">
        <v>83</v>
      </c>
      <c r="O58" s="65">
        <v>141</v>
      </c>
      <c r="P58" s="89">
        <v>86</v>
      </c>
      <c r="Q58" s="208">
        <f t="shared" si="8"/>
        <v>103.6144578313253</v>
      </c>
      <c r="R58" s="89">
        <v>125</v>
      </c>
      <c r="S58" s="26">
        <f t="shared" si="9"/>
        <v>88.65248226950355</v>
      </c>
      <c r="T58" s="85">
        <f t="shared" si="17"/>
        <v>-39</v>
      </c>
      <c r="U58" s="28">
        <v>40</v>
      </c>
      <c r="V58" s="29" t="s">
        <v>45</v>
      </c>
      <c r="W58" s="65">
        <v>10467</v>
      </c>
      <c r="X58" s="65">
        <v>10435</v>
      </c>
      <c r="Y58" s="30">
        <f t="shared" si="22"/>
        <v>100.30666027791088</v>
      </c>
      <c r="Z58" s="30">
        <f t="shared" si="29"/>
        <v>34.09446254071661</v>
      </c>
      <c r="AA58" s="30">
        <f t="shared" si="30"/>
        <v>33.553054662379424</v>
      </c>
      <c r="AB58" s="60">
        <v>40</v>
      </c>
      <c r="AC58" s="57" t="s">
        <v>45</v>
      </c>
      <c r="AD58" s="155">
        <v>137</v>
      </c>
      <c r="AE58" s="159">
        <v>70</v>
      </c>
      <c r="AF58" s="159">
        <v>5700</v>
      </c>
      <c r="AG58" s="163">
        <v>2</v>
      </c>
      <c r="AH58" s="159">
        <v>96</v>
      </c>
      <c r="AI58" s="181">
        <v>3877</v>
      </c>
      <c r="AJ58" s="186">
        <v>68</v>
      </c>
      <c r="AK58" s="3">
        <v>40</v>
      </c>
      <c r="AL58" s="29" t="s">
        <v>45</v>
      </c>
      <c r="AM58" s="132">
        <v>23610.5</v>
      </c>
      <c r="AN58" s="133">
        <v>8</v>
      </c>
      <c r="AO58" s="75">
        <v>21215.8</v>
      </c>
      <c r="AP58" s="83">
        <v>9</v>
      </c>
      <c r="AQ58" s="30">
        <f t="shared" si="34"/>
        <v>111.28734245232327</v>
      </c>
      <c r="AR58" s="28">
        <v>40</v>
      </c>
      <c r="AS58" s="29" t="s">
        <v>45</v>
      </c>
      <c r="AT58" s="102">
        <v>162.1</v>
      </c>
      <c r="AU58" s="107">
        <v>100.0004714870308</v>
      </c>
      <c r="AV58" s="112">
        <v>100.0078967836292</v>
      </c>
      <c r="AW58" s="112">
        <v>100.00429094635561</v>
      </c>
      <c r="AX58" s="113"/>
      <c r="AY58" s="28">
        <v>40</v>
      </c>
      <c r="AZ58" s="29" t="s">
        <v>45</v>
      </c>
      <c r="BA58" s="118">
        <v>0</v>
      </c>
      <c r="BB58" s="112"/>
      <c r="BC58" s="112"/>
      <c r="BD58" s="112"/>
      <c r="BE58" s="112"/>
      <c r="BF58" s="112"/>
      <c r="BG58" s="28">
        <v>40</v>
      </c>
      <c r="BH58" s="29" t="s">
        <v>45</v>
      </c>
      <c r="BI58" s="200">
        <v>770</v>
      </c>
      <c r="BJ58" s="200">
        <v>82</v>
      </c>
      <c r="BK58" s="200">
        <v>101</v>
      </c>
      <c r="BL58" s="209">
        <f t="shared" si="33"/>
        <v>7623.762376237623</v>
      </c>
      <c r="BM58" s="28">
        <v>40</v>
      </c>
      <c r="BN58" s="29" t="s">
        <v>45</v>
      </c>
      <c r="BO58" s="123">
        <v>2484.5</v>
      </c>
      <c r="BP58" s="69">
        <v>2357.6</v>
      </c>
      <c r="BQ58" s="125">
        <f t="shared" si="19"/>
        <v>105.3825924669155</v>
      </c>
      <c r="BR58" s="208">
        <v>3.5787572847410325</v>
      </c>
      <c r="BS58" s="123">
        <v>1931.09</v>
      </c>
      <c r="BT58" s="26">
        <v>1724.57</v>
      </c>
      <c r="BU58" s="30">
        <f t="shared" si="20"/>
        <v>111.9751590251483</v>
      </c>
      <c r="BV58" s="28">
        <v>40</v>
      </c>
      <c r="BW58" s="29" t="s">
        <v>45</v>
      </c>
      <c r="BX58" s="147">
        <v>3294</v>
      </c>
      <c r="BY58" s="73">
        <v>3198</v>
      </c>
      <c r="BZ58" s="30">
        <f t="shared" si="11"/>
        <v>103.00187617260788</v>
      </c>
      <c r="CA58" s="168">
        <v>5997.357</v>
      </c>
      <c r="CB58" s="219">
        <v>449</v>
      </c>
      <c r="CC58" s="168">
        <v>1414.3</v>
      </c>
      <c r="CD58" s="28">
        <v>40</v>
      </c>
      <c r="CE58" s="29" t="s">
        <v>45</v>
      </c>
      <c r="CF58" s="216">
        <v>256</v>
      </c>
      <c r="CG58" s="219">
        <v>810</v>
      </c>
      <c r="CH58" s="168">
        <v>985.2</v>
      </c>
      <c r="CI58" s="219">
        <v>512</v>
      </c>
      <c r="CJ58" s="219">
        <v>271</v>
      </c>
      <c r="CK58" s="219">
        <v>290</v>
      </c>
      <c r="CL58" s="3">
        <v>40</v>
      </c>
      <c r="CM58" s="63" t="s">
        <v>45</v>
      </c>
      <c r="CN58" s="198">
        <v>385</v>
      </c>
      <c r="CO58" s="198">
        <v>315</v>
      </c>
      <c r="CP58" s="193">
        <f t="shared" si="12"/>
        <v>122.22222222222223</v>
      </c>
      <c r="CQ58" s="216">
        <v>124</v>
      </c>
      <c r="CR58" s="216">
        <v>42</v>
      </c>
      <c r="CS58" s="209">
        <f t="shared" si="13"/>
        <v>295.23809523809524</v>
      </c>
      <c r="CT58" s="28">
        <v>40</v>
      </c>
      <c r="CU58" s="29" t="s">
        <v>45</v>
      </c>
      <c r="CV58" s="227"/>
      <c r="CW58" s="49"/>
      <c r="CX58" s="30"/>
      <c r="CY58" s="227"/>
      <c r="CZ58" s="49"/>
      <c r="DA58" s="30"/>
      <c r="DB58" s="227"/>
      <c r="DC58" s="49"/>
      <c r="DD58" s="30"/>
      <c r="DE58" s="28">
        <v>40</v>
      </c>
      <c r="DF58" s="29" t="s">
        <v>45</v>
      </c>
      <c r="DG58" s="174"/>
      <c r="DH58" s="174">
        <v>1</v>
      </c>
      <c r="DI58" s="147">
        <v>3</v>
      </c>
      <c r="DJ58" s="147">
        <v>60</v>
      </c>
      <c r="DK58" s="78">
        <v>810</v>
      </c>
      <c r="DL58" s="147">
        <f t="shared" si="31"/>
        <v>773.8607050730868</v>
      </c>
      <c r="DM58" s="28">
        <v>40</v>
      </c>
      <c r="DN58" s="29" t="s">
        <v>45</v>
      </c>
      <c r="DO58" s="78">
        <v>9</v>
      </c>
      <c r="DP58" s="56">
        <v>15</v>
      </c>
      <c r="DQ58" s="125">
        <f t="shared" si="32"/>
        <v>2.931596091205212</v>
      </c>
      <c r="DR58" s="30">
        <f t="shared" si="32"/>
        <v>4.823151125401929</v>
      </c>
      <c r="DS58" s="72">
        <f t="shared" si="27"/>
        <v>-6</v>
      </c>
      <c r="DT58" s="13"/>
      <c r="DV58" s="18"/>
      <c r="DW58" s="18"/>
      <c r="DX58" s="18"/>
      <c r="DY58" s="18"/>
      <c r="DZ58" s="18"/>
      <c r="EA58" s="18"/>
      <c r="EB58" s="18"/>
    </row>
    <row r="59" spans="7:132" s="12" customFormat="1" ht="12" customHeight="1">
      <c r="G59" s="28">
        <v>41</v>
      </c>
      <c r="H59" s="29" t="s">
        <v>46</v>
      </c>
      <c r="I59" s="123">
        <v>33.4</v>
      </c>
      <c r="J59" s="123">
        <v>33.6</v>
      </c>
      <c r="K59" s="125">
        <f t="shared" si="7"/>
        <v>99.4047619047619</v>
      </c>
      <c r="L59" s="28">
        <v>41</v>
      </c>
      <c r="M59" s="29" t="s">
        <v>46</v>
      </c>
      <c r="N59" s="65">
        <v>74</v>
      </c>
      <c r="O59" s="65">
        <v>126</v>
      </c>
      <c r="P59" s="89">
        <v>78</v>
      </c>
      <c r="Q59" s="208">
        <f t="shared" si="8"/>
        <v>105.4054054054054</v>
      </c>
      <c r="R59" s="89">
        <v>132</v>
      </c>
      <c r="S59" s="26">
        <f t="shared" si="9"/>
        <v>104.76190476190476</v>
      </c>
      <c r="T59" s="65">
        <f t="shared" si="17"/>
        <v>-54</v>
      </c>
      <c r="U59" s="28">
        <v>41</v>
      </c>
      <c r="V59" s="29" t="s">
        <v>46</v>
      </c>
      <c r="W59" s="65">
        <v>11401</v>
      </c>
      <c r="X59" s="65">
        <v>11376</v>
      </c>
      <c r="Y59" s="30">
        <f t="shared" si="22"/>
        <v>100.21976090014064</v>
      </c>
      <c r="Z59" s="30">
        <f t="shared" si="29"/>
        <v>34.134730538922156</v>
      </c>
      <c r="AA59" s="30">
        <f t="shared" si="30"/>
        <v>33.85714285714286</v>
      </c>
      <c r="AB59" s="60">
        <v>41</v>
      </c>
      <c r="AC59" s="57" t="s">
        <v>46</v>
      </c>
      <c r="AD59" s="155">
        <v>272</v>
      </c>
      <c r="AE59" s="160">
        <v>188</v>
      </c>
      <c r="AF59" s="160">
        <v>6912</v>
      </c>
      <c r="AG59" s="163">
        <v>23</v>
      </c>
      <c r="AH59" s="160">
        <v>215</v>
      </c>
      <c r="AI59" s="182">
        <v>5540</v>
      </c>
      <c r="AJ59" s="186">
        <v>80</v>
      </c>
      <c r="AK59" s="3">
        <v>41</v>
      </c>
      <c r="AL59" s="29" t="s">
        <v>46</v>
      </c>
      <c r="AM59" s="132">
        <v>21387.1</v>
      </c>
      <c r="AN59" s="133">
        <v>24</v>
      </c>
      <c r="AO59" s="75">
        <v>19435</v>
      </c>
      <c r="AP59" s="83">
        <v>16</v>
      </c>
      <c r="AQ59" s="30">
        <f t="shared" si="34"/>
        <v>110.04425006431696</v>
      </c>
      <c r="AR59" s="28">
        <v>41</v>
      </c>
      <c r="AS59" s="29" t="s">
        <v>46</v>
      </c>
      <c r="AT59" s="102">
        <v>85.50000000000001</v>
      </c>
      <c r="AU59" s="107">
        <v>100.1635572236802</v>
      </c>
      <c r="AV59" s="112">
        <v>100.0042909463556</v>
      </c>
      <c r="AW59" s="112">
        <v>100.0104723816818</v>
      </c>
      <c r="AX59" s="113"/>
      <c r="AY59" s="28">
        <v>41</v>
      </c>
      <c r="AZ59" s="29" t="s">
        <v>46</v>
      </c>
      <c r="BA59" s="118">
        <v>19</v>
      </c>
      <c r="BB59" s="112"/>
      <c r="BC59" s="112">
        <v>100.01691137681323</v>
      </c>
      <c r="BD59" s="112"/>
      <c r="BE59" s="112"/>
      <c r="BF59" s="112">
        <v>100.00577570288003</v>
      </c>
      <c r="BG59" s="28">
        <v>41</v>
      </c>
      <c r="BH59" s="29" t="s">
        <v>46</v>
      </c>
      <c r="BI59" s="208">
        <v>1000</v>
      </c>
      <c r="BJ59" s="200">
        <v>121</v>
      </c>
      <c r="BK59" s="200">
        <v>157</v>
      </c>
      <c r="BL59" s="209">
        <f t="shared" si="33"/>
        <v>6369.426751592357</v>
      </c>
      <c r="BM59" s="28">
        <v>41</v>
      </c>
      <c r="BN59" s="29" t="s">
        <v>46</v>
      </c>
      <c r="BO59" s="178">
        <v>6072.6</v>
      </c>
      <c r="BP59" s="68">
        <v>7223.9</v>
      </c>
      <c r="BQ59" s="125">
        <f t="shared" si="19"/>
        <v>84.06262545162586</v>
      </c>
      <c r="BR59" s="208">
        <v>7.890022587428927</v>
      </c>
      <c r="BS59" s="123">
        <v>2075.74</v>
      </c>
      <c r="BT59" s="26">
        <v>2375.64</v>
      </c>
      <c r="BU59" s="30">
        <f t="shared" si="20"/>
        <v>87.37603340573487</v>
      </c>
      <c r="BV59" s="28">
        <v>41</v>
      </c>
      <c r="BW59" s="29" t="s">
        <v>46</v>
      </c>
      <c r="BX59" s="147">
        <v>2059</v>
      </c>
      <c r="BY59" s="73">
        <v>2261</v>
      </c>
      <c r="BZ59" s="30">
        <f t="shared" si="11"/>
        <v>91.06590004422821</v>
      </c>
      <c r="CA59" s="168">
        <v>4110.187</v>
      </c>
      <c r="CB59" s="219">
        <v>293</v>
      </c>
      <c r="CC59" s="168">
        <v>963.8</v>
      </c>
      <c r="CD59" s="28">
        <v>41</v>
      </c>
      <c r="CE59" s="29" t="s">
        <v>46</v>
      </c>
      <c r="CF59" s="216">
        <v>198</v>
      </c>
      <c r="CG59" s="219">
        <v>607</v>
      </c>
      <c r="CH59" s="168">
        <v>814.5</v>
      </c>
      <c r="CI59" s="219">
        <v>412</v>
      </c>
      <c r="CJ59" s="219">
        <v>209</v>
      </c>
      <c r="CK59" s="219">
        <v>228</v>
      </c>
      <c r="CL59" s="3">
        <v>41</v>
      </c>
      <c r="CM59" s="63" t="s">
        <v>46</v>
      </c>
      <c r="CN59" s="198">
        <v>0</v>
      </c>
      <c r="CO59" s="198">
        <v>0</v>
      </c>
      <c r="CP59" s="193" t="s">
        <v>87</v>
      </c>
      <c r="CQ59" s="216">
        <v>3</v>
      </c>
      <c r="CR59" s="216">
        <v>8</v>
      </c>
      <c r="CS59" s="209" t="s">
        <v>87</v>
      </c>
      <c r="CT59" s="28">
        <v>41</v>
      </c>
      <c r="CU59" s="29" t="s">
        <v>46</v>
      </c>
      <c r="CV59" s="78">
        <v>45</v>
      </c>
      <c r="CW59" s="56">
        <v>70</v>
      </c>
      <c r="CX59" s="30">
        <f t="shared" si="14"/>
        <v>64.28571428571429</v>
      </c>
      <c r="CY59" s="78">
        <v>35</v>
      </c>
      <c r="CZ59" s="56">
        <v>6</v>
      </c>
      <c r="DA59" s="30">
        <f t="shared" si="15"/>
        <v>583.3333333333333</v>
      </c>
      <c r="DB59" s="78">
        <v>27</v>
      </c>
      <c r="DC59" s="56">
        <v>22</v>
      </c>
      <c r="DD59" s="30">
        <f t="shared" si="16"/>
        <v>122.72727272727273</v>
      </c>
      <c r="DE59" s="28">
        <v>41</v>
      </c>
      <c r="DF59" s="29" t="s">
        <v>46</v>
      </c>
      <c r="DG59" s="174">
        <v>2</v>
      </c>
      <c r="DH59" s="174">
        <v>1</v>
      </c>
      <c r="DI59" s="147">
        <v>1</v>
      </c>
      <c r="DJ59" s="147">
        <v>20</v>
      </c>
      <c r="DK59" s="78">
        <v>638</v>
      </c>
      <c r="DL59" s="147">
        <f t="shared" si="31"/>
        <v>559.6000350846417</v>
      </c>
      <c r="DM59" s="28">
        <v>41</v>
      </c>
      <c r="DN59" s="29" t="s">
        <v>46</v>
      </c>
      <c r="DO59" s="78">
        <v>7</v>
      </c>
      <c r="DP59" s="56">
        <v>10</v>
      </c>
      <c r="DQ59" s="125">
        <f t="shared" si="32"/>
        <v>2.095808383233533</v>
      </c>
      <c r="DR59" s="30">
        <f t="shared" si="32"/>
        <v>2.9761904761904763</v>
      </c>
      <c r="DS59" s="76">
        <f t="shared" si="27"/>
        <v>-3</v>
      </c>
      <c r="DT59" s="13"/>
      <c r="DV59" s="18"/>
      <c r="DW59" s="18"/>
      <c r="DX59" s="18"/>
      <c r="DY59" s="18"/>
      <c r="DZ59" s="18"/>
      <c r="EA59" s="18"/>
      <c r="EB59" s="18"/>
    </row>
    <row r="60" spans="1:124" s="12" customFormat="1" ht="12" customHeight="1">
      <c r="A60" s="260"/>
      <c r="B60" s="260"/>
      <c r="C60" s="260"/>
      <c r="D60" s="260"/>
      <c r="E60" s="260"/>
      <c r="F60" s="260"/>
      <c r="G60" s="28">
        <v>42</v>
      </c>
      <c r="H60" s="29" t="s">
        <v>47</v>
      </c>
      <c r="I60" s="123">
        <v>33.8</v>
      </c>
      <c r="J60" s="123">
        <v>34.1</v>
      </c>
      <c r="K60" s="125">
        <f t="shared" si="7"/>
        <v>99.12023460410556</v>
      </c>
      <c r="L60" s="28">
        <v>42</v>
      </c>
      <c r="M60" s="29" t="s">
        <v>47</v>
      </c>
      <c r="N60" s="65">
        <v>77</v>
      </c>
      <c r="O60" s="65">
        <v>147</v>
      </c>
      <c r="P60" s="89">
        <v>58</v>
      </c>
      <c r="Q60" s="208">
        <f t="shared" si="8"/>
        <v>75.32467532467533</v>
      </c>
      <c r="R60" s="89">
        <v>134</v>
      </c>
      <c r="S60" s="26">
        <f t="shared" si="9"/>
        <v>91.15646258503402</v>
      </c>
      <c r="T60" s="65">
        <f t="shared" si="17"/>
        <v>-76</v>
      </c>
      <c r="U60" s="28">
        <v>42</v>
      </c>
      <c r="V60" s="29" t="s">
        <v>47</v>
      </c>
      <c r="W60" s="65">
        <v>11158</v>
      </c>
      <c r="X60" s="65">
        <v>11187</v>
      </c>
      <c r="Y60" s="30">
        <f t="shared" si="22"/>
        <v>99.74077053723072</v>
      </c>
      <c r="Z60" s="30">
        <f t="shared" si="29"/>
        <v>33.01183431952663</v>
      </c>
      <c r="AA60" s="30">
        <f t="shared" si="30"/>
        <v>32.806451612903224</v>
      </c>
      <c r="AB60" s="60">
        <v>42</v>
      </c>
      <c r="AC60" s="57" t="s">
        <v>47</v>
      </c>
      <c r="AD60" s="155">
        <v>220</v>
      </c>
      <c r="AE60" s="161">
        <v>134</v>
      </c>
      <c r="AF60" s="160">
        <v>5927</v>
      </c>
      <c r="AG60" s="163">
        <v>29</v>
      </c>
      <c r="AH60" s="160">
        <v>175</v>
      </c>
      <c r="AI60" s="182">
        <v>5522</v>
      </c>
      <c r="AJ60" s="186">
        <v>93</v>
      </c>
      <c r="AK60" s="3">
        <v>42</v>
      </c>
      <c r="AL60" s="29" t="s">
        <v>47</v>
      </c>
      <c r="AM60" s="132">
        <v>22192.6</v>
      </c>
      <c r="AN60" s="133">
        <v>17</v>
      </c>
      <c r="AO60" s="75">
        <v>19955.7</v>
      </c>
      <c r="AP60" s="83">
        <v>12</v>
      </c>
      <c r="AQ60" s="30">
        <f t="shared" si="34"/>
        <v>111.20932866298851</v>
      </c>
      <c r="AR60" s="28">
        <v>42</v>
      </c>
      <c r="AS60" s="29" t="s">
        <v>47</v>
      </c>
      <c r="AT60" s="102">
        <v>228.70000000000002</v>
      </c>
      <c r="AU60" s="107">
        <v>100.00051143737734</v>
      </c>
      <c r="AV60" s="112">
        <v>100.0078967836292</v>
      </c>
      <c r="AW60" s="112">
        <v>100.00639435143187</v>
      </c>
      <c r="AX60" s="113"/>
      <c r="AY60" s="28">
        <v>42</v>
      </c>
      <c r="AZ60" s="29" t="s">
        <v>47</v>
      </c>
      <c r="BA60" s="118">
        <v>17.5</v>
      </c>
      <c r="BB60" s="112"/>
      <c r="BC60" s="112">
        <v>100.01691137681323</v>
      </c>
      <c r="BD60" s="112"/>
      <c r="BE60" s="112"/>
      <c r="BF60" s="112">
        <v>100.02764303536567</v>
      </c>
      <c r="BG60" s="28">
        <v>42</v>
      </c>
      <c r="BH60" s="29" t="s">
        <v>47</v>
      </c>
      <c r="BI60" s="208">
        <v>1160</v>
      </c>
      <c r="BJ60" s="200">
        <v>142</v>
      </c>
      <c r="BK60" s="200">
        <v>156</v>
      </c>
      <c r="BL60" s="209">
        <f t="shared" si="33"/>
        <v>7435.897435897436</v>
      </c>
      <c r="BM60" s="28">
        <v>42</v>
      </c>
      <c r="BN60" s="29" t="s">
        <v>47</v>
      </c>
      <c r="BO60" s="123">
        <v>5581.3</v>
      </c>
      <c r="BP60" s="69">
        <v>6940</v>
      </c>
      <c r="BQ60" s="125">
        <f t="shared" si="19"/>
        <v>80.42219020172911</v>
      </c>
      <c r="BR60" s="208">
        <v>8.761306720490394</v>
      </c>
      <c r="BS60" s="123">
        <v>1611.74</v>
      </c>
      <c r="BT60" s="26">
        <v>1724.67</v>
      </c>
      <c r="BU60" s="30">
        <f t="shared" si="20"/>
        <v>93.45208068789971</v>
      </c>
      <c r="BV60" s="28">
        <v>42</v>
      </c>
      <c r="BW60" s="29" t="s">
        <v>47</v>
      </c>
      <c r="BX60" s="147">
        <v>1967</v>
      </c>
      <c r="BY60" s="73">
        <v>2045</v>
      </c>
      <c r="BZ60" s="30">
        <f t="shared" si="11"/>
        <v>96.18581907090464</v>
      </c>
      <c r="CA60" s="168">
        <v>3586.546</v>
      </c>
      <c r="CB60" s="219">
        <v>260</v>
      </c>
      <c r="CC60" s="168">
        <v>762.6</v>
      </c>
      <c r="CD60" s="28">
        <v>42</v>
      </c>
      <c r="CE60" s="29" t="s">
        <v>47</v>
      </c>
      <c r="CF60" s="216">
        <v>117</v>
      </c>
      <c r="CG60" s="219">
        <v>379</v>
      </c>
      <c r="CH60" s="168">
        <v>498.6</v>
      </c>
      <c r="CI60" s="219">
        <v>194</v>
      </c>
      <c r="CJ60" s="219">
        <v>109</v>
      </c>
      <c r="CK60" s="219">
        <v>119</v>
      </c>
      <c r="CL60" s="3">
        <v>42</v>
      </c>
      <c r="CM60" s="63" t="s">
        <v>47</v>
      </c>
      <c r="CN60" s="198">
        <v>0</v>
      </c>
      <c r="CO60" s="198">
        <v>0</v>
      </c>
      <c r="CP60" s="193" t="s">
        <v>87</v>
      </c>
      <c r="CQ60" s="216">
        <v>0</v>
      </c>
      <c r="CR60" s="216">
        <v>1</v>
      </c>
      <c r="CS60" s="209">
        <f t="shared" si="13"/>
        <v>0</v>
      </c>
      <c r="CT60" s="28">
        <v>42</v>
      </c>
      <c r="CU60" s="29" t="s">
        <v>47</v>
      </c>
      <c r="CV60" s="78">
        <v>63</v>
      </c>
      <c r="CW60" s="56">
        <v>70</v>
      </c>
      <c r="CX60" s="30">
        <f t="shared" si="14"/>
        <v>90</v>
      </c>
      <c r="CY60" s="78">
        <v>34</v>
      </c>
      <c r="CZ60" s="56">
        <v>31</v>
      </c>
      <c r="DA60" s="30">
        <f t="shared" si="15"/>
        <v>109.6774193548387</v>
      </c>
      <c r="DB60" s="78">
        <v>29</v>
      </c>
      <c r="DC60" s="56">
        <v>31</v>
      </c>
      <c r="DD60" s="30">
        <f t="shared" si="16"/>
        <v>93.54838709677419</v>
      </c>
      <c r="DE60" s="28">
        <v>42</v>
      </c>
      <c r="DF60" s="29" t="s">
        <v>47</v>
      </c>
      <c r="DG60" s="174"/>
      <c r="DH60" s="174">
        <v>1</v>
      </c>
      <c r="DI60" s="147">
        <v>2</v>
      </c>
      <c r="DJ60" s="147">
        <v>40</v>
      </c>
      <c r="DK60" s="78">
        <v>1310</v>
      </c>
      <c r="DL60" s="147">
        <f t="shared" si="31"/>
        <v>1174.0455278723784</v>
      </c>
      <c r="DM60" s="28">
        <v>42</v>
      </c>
      <c r="DN60" s="29" t="s">
        <v>47</v>
      </c>
      <c r="DO60" s="78">
        <v>7</v>
      </c>
      <c r="DP60" s="56">
        <v>6</v>
      </c>
      <c r="DQ60" s="125">
        <f t="shared" si="32"/>
        <v>2.0710059171597632</v>
      </c>
      <c r="DR60" s="30">
        <f t="shared" si="32"/>
        <v>1.7595307917888563</v>
      </c>
      <c r="DS60" s="88">
        <f t="shared" si="27"/>
        <v>1</v>
      </c>
      <c r="DT60" s="13"/>
    </row>
    <row r="61" spans="1:124" s="12" customFormat="1" ht="12" customHeight="1">
      <c r="A61" s="260"/>
      <c r="B61" s="260"/>
      <c r="C61" s="260"/>
      <c r="D61" s="260"/>
      <c r="E61" s="260"/>
      <c r="F61" s="260"/>
      <c r="G61" s="31">
        <v>43</v>
      </c>
      <c r="H61" s="32" t="s">
        <v>48</v>
      </c>
      <c r="I61" s="123">
        <v>25.9</v>
      </c>
      <c r="J61" s="123">
        <v>26.1</v>
      </c>
      <c r="K61" s="126">
        <f t="shared" si="7"/>
        <v>99.23371647509578</v>
      </c>
      <c r="L61" s="31">
        <v>43</v>
      </c>
      <c r="M61" s="29" t="s">
        <v>48</v>
      </c>
      <c r="N61" s="65">
        <v>61</v>
      </c>
      <c r="O61" s="65">
        <v>99</v>
      </c>
      <c r="P61" s="89">
        <v>49</v>
      </c>
      <c r="Q61" s="208">
        <f t="shared" si="8"/>
        <v>80.32786885245902</v>
      </c>
      <c r="R61" s="89">
        <v>102</v>
      </c>
      <c r="S61" s="26">
        <f t="shared" si="9"/>
        <v>103.03030303030303</v>
      </c>
      <c r="T61" s="66">
        <f t="shared" si="17"/>
        <v>-53</v>
      </c>
      <c r="U61" s="31">
        <v>43</v>
      </c>
      <c r="V61" s="32" t="s">
        <v>48</v>
      </c>
      <c r="W61" s="66">
        <v>8605</v>
      </c>
      <c r="X61" s="66">
        <v>8641</v>
      </c>
      <c r="Y61" s="33">
        <f t="shared" si="22"/>
        <v>99.58338155306099</v>
      </c>
      <c r="Z61" s="33">
        <f t="shared" si="29"/>
        <v>33.22393822393823</v>
      </c>
      <c r="AA61" s="33">
        <f t="shared" si="30"/>
        <v>33.10727969348659</v>
      </c>
      <c r="AB61" s="61">
        <v>43</v>
      </c>
      <c r="AC61" s="62" t="s">
        <v>48</v>
      </c>
      <c r="AD61" s="155">
        <v>191</v>
      </c>
      <c r="AE61" s="161">
        <v>100</v>
      </c>
      <c r="AF61" s="160">
        <v>5069</v>
      </c>
      <c r="AG61" s="163">
        <v>69</v>
      </c>
      <c r="AH61" s="160">
        <v>136</v>
      </c>
      <c r="AI61" s="182">
        <v>4072</v>
      </c>
      <c r="AJ61" s="186">
        <v>80</v>
      </c>
      <c r="AK61" s="1">
        <v>43</v>
      </c>
      <c r="AL61" s="32" t="s">
        <v>48</v>
      </c>
      <c r="AM61" s="132">
        <v>22156</v>
      </c>
      <c r="AN61" s="133">
        <v>19</v>
      </c>
      <c r="AO61" s="75">
        <v>18269.8</v>
      </c>
      <c r="AP61" s="83">
        <v>26</v>
      </c>
      <c r="AQ61" s="33">
        <f t="shared" si="34"/>
        <v>121.27116881410853</v>
      </c>
      <c r="AR61" s="28">
        <v>43</v>
      </c>
      <c r="AS61" s="29" t="s">
        <v>48</v>
      </c>
      <c r="AT61" s="102">
        <v>127.5</v>
      </c>
      <c r="AU61" s="107">
        <v>100.00079437687815</v>
      </c>
      <c r="AV61" s="112">
        <v>100.0078967836292</v>
      </c>
      <c r="AW61" s="112">
        <v>100.0042909463556</v>
      </c>
      <c r="AX61" s="113"/>
      <c r="AY61" s="28">
        <v>43</v>
      </c>
      <c r="AZ61" s="29" t="s">
        <v>48</v>
      </c>
      <c r="BA61" s="118">
        <v>0</v>
      </c>
      <c r="BB61" s="112"/>
      <c r="BC61" s="112"/>
      <c r="BD61" s="112"/>
      <c r="BE61" s="112"/>
      <c r="BF61" s="112"/>
      <c r="BG61" s="28">
        <v>43</v>
      </c>
      <c r="BH61" s="29" t="s">
        <v>48</v>
      </c>
      <c r="BI61" s="208">
        <v>1400</v>
      </c>
      <c r="BJ61" s="200">
        <v>152</v>
      </c>
      <c r="BK61" s="200">
        <v>169</v>
      </c>
      <c r="BL61" s="209">
        <f t="shared" si="33"/>
        <v>8284.023668639053</v>
      </c>
      <c r="BM61" s="31">
        <v>43</v>
      </c>
      <c r="BN61" s="32" t="s">
        <v>48</v>
      </c>
      <c r="BO61" s="123">
        <v>7281.6</v>
      </c>
      <c r="BP61" s="69">
        <v>8714.9</v>
      </c>
      <c r="BQ61" s="126">
        <f t="shared" si="19"/>
        <v>83.55345442862226</v>
      </c>
      <c r="BR61" s="208">
        <v>11.314263245846849</v>
      </c>
      <c r="BS61" s="123">
        <v>2138.44</v>
      </c>
      <c r="BT61" s="26">
        <v>2473.34</v>
      </c>
      <c r="BU61" s="33">
        <f t="shared" si="20"/>
        <v>86.45960523017457</v>
      </c>
      <c r="BV61" s="31">
        <v>43</v>
      </c>
      <c r="BW61" s="32" t="s">
        <v>48</v>
      </c>
      <c r="BX61" s="148">
        <v>1978</v>
      </c>
      <c r="BY61" s="74">
        <v>1924</v>
      </c>
      <c r="BZ61" s="33">
        <f t="shared" si="11"/>
        <v>102.80665280665279</v>
      </c>
      <c r="CA61" s="169">
        <v>3738.001</v>
      </c>
      <c r="CB61" s="220">
        <v>275</v>
      </c>
      <c r="CC61" s="169">
        <v>811.9</v>
      </c>
      <c r="CD61" s="31">
        <v>43</v>
      </c>
      <c r="CE61" s="32" t="s">
        <v>48</v>
      </c>
      <c r="CF61" s="217">
        <v>107</v>
      </c>
      <c r="CG61" s="220">
        <v>337</v>
      </c>
      <c r="CH61" s="169">
        <v>453.4</v>
      </c>
      <c r="CI61" s="220">
        <v>199</v>
      </c>
      <c r="CJ61" s="220">
        <v>137</v>
      </c>
      <c r="CK61" s="220">
        <v>142</v>
      </c>
      <c r="CL61" s="1">
        <v>43</v>
      </c>
      <c r="CM61" s="63" t="s">
        <v>48</v>
      </c>
      <c r="CN61" s="199">
        <v>181</v>
      </c>
      <c r="CO61" s="199">
        <v>555</v>
      </c>
      <c r="CP61" s="193">
        <f t="shared" si="12"/>
        <v>32.612612612612615</v>
      </c>
      <c r="CQ61" s="217">
        <v>0</v>
      </c>
      <c r="CR61" s="217">
        <v>36</v>
      </c>
      <c r="CS61" s="209">
        <f t="shared" si="13"/>
        <v>0</v>
      </c>
      <c r="CT61" s="31">
        <v>43</v>
      </c>
      <c r="CU61" s="32" t="s">
        <v>48</v>
      </c>
      <c r="CV61" s="99">
        <v>279</v>
      </c>
      <c r="CW61" s="2">
        <v>272</v>
      </c>
      <c r="CX61" s="33">
        <f t="shared" si="14"/>
        <v>102.5735294117647</v>
      </c>
      <c r="CY61" s="99">
        <v>18</v>
      </c>
      <c r="CZ61" s="2">
        <v>30</v>
      </c>
      <c r="DA61" s="33">
        <f t="shared" si="15"/>
        <v>60</v>
      </c>
      <c r="DB61" s="227"/>
      <c r="DC61" s="49"/>
      <c r="DD61" s="33"/>
      <c r="DE61" s="31">
        <v>43</v>
      </c>
      <c r="DF61" s="32" t="s">
        <v>48</v>
      </c>
      <c r="DG61" s="174"/>
      <c r="DH61" s="174">
        <v>1</v>
      </c>
      <c r="DI61" s="148">
        <v>1</v>
      </c>
      <c r="DJ61" s="148">
        <v>30</v>
      </c>
      <c r="DK61" s="99">
        <v>690</v>
      </c>
      <c r="DL61" s="148">
        <f t="shared" si="31"/>
        <v>801.8593840790238</v>
      </c>
      <c r="DM61" s="31">
        <v>43</v>
      </c>
      <c r="DN61" s="32" t="s">
        <v>48</v>
      </c>
      <c r="DO61" s="78">
        <v>5</v>
      </c>
      <c r="DP61" s="56">
        <v>2</v>
      </c>
      <c r="DQ61" s="126">
        <f t="shared" si="32"/>
        <v>1.9305019305019304</v>
      </c>
      <c r="DR61" s="33">
        <f t="shared" si="32"/>
        <v>0.7662835249042146</v>
      </c>
      <c r="DS61" s="88">
        <f t="shared" si="27"/>
        <v>3</v>
      </c>
      <c r="DT61" s="13"/>
    </row>
    <row r="62" spans="1:123" s="14" customFormat="1" ht="11.25" customHeight="1">
      <c r="A62" s="51"/>
      <c r="G62" s="242" t="s">
        <v>90</v>
      </c>
      <c r="H62" s="243"/>
      <c r="I62" s="128">
        <f>SUM(I19:I61)</f>
        <v>1739.6999999999998</v>
      </c>
      <c r="J62" s="128">
        <f>SUM(J19:J61)</f>
        <v>1747.9999999999995</v>
      </c>
      <c r="K62" s="128">
        <f t="shared" si="7"/>
        <v>99.52517162471398</v>
      </c>
      <c r="L62" s="242" t="s">
        <v>90</v>
      </c>
      <c r="M62" s="243"/>
      <c r="N62" s="67">
        <f>SUM(N19:N61)</f>
        <v>4241</v>
      </c>
      <c r="O62" s="67">
        <f>SUM(O19:O61)</f>
        <v>6739</v>
      </c>
      <c r="P62" s="214">
        <f>SUM(P19:P61)</f>
        <v>3952</v>
      </c>
      <c r="Q62" s="179" t="s">
        <v>12</v>
      </c>
      <c r="R62" s="214">
        <f>SUM(R19:R61)</f>
        <v>6429</v>
      </c>
      <c r="S62" s="179" t="s">
        <v>12</v>
      </c>
      <c r="T62" s="86">
        <f t="shared" si="17"/>
        <v>-2477</v>
      </c>
      <c r="U62" s="244" t="s">
        <v>90</v>
      </c>
      <c r="V62" s="244"/>
      <c r="W62" s="67">
        <f>SUM(W19:W61)</f>
        <v>549839</v>
      </c>
      <c r="X62" s="67">
        <f>SUM(X19:X61)</f>
        <v>550042</v>
      </c>
      <c r="Y62" s="48">
        <f t="shared" si="22"/>
        <v>99.96309372738808</v>
      </c>
      <c r="Z62" s="128">
        <f t="shared" si="29"/>
        <v>31.60539173420705</v>
      </c>
      <c r="AA62" s="128">
        <f t="shared" si="30"/>
        <v>31.466933638443944</v>
      </c>
      <c r="AB62" s="244" t="s">
        <v>90</v>
      </c>
      <c r="AC62" s="244"/>
      <c r="AD62" s="145">
        <f aca="true" t="shared" si="35" ref="AD62:AI62">SUM(AD19:AD61)</f>
        <v>8054</v>
      </c>
      <c r="AE62" s="145">
        <f t="shared" si="35"/>
        <v>4458</v>
      </c>
      <c r="AF62" s="145">
        <f t="shared" si="35"/>
        <v>303176</v>
      </c>
      <c r="AG62" s="145">
        <f t="shared" si="35"/>
        <v>2111</v>
      </c>
      <c r="AH62" s="145">
        <f t="shared" si="35"/>
        <v>5695</v>
      </c>
      <c r="AI62" s="145">
        <f t="shared" si="35"/>
        <v>220279</v>
      </c>
      <c r="AJ62" s="188" t="s">
        <v>12</v>
      </c>
      <c r="AK62" s="244" t="s">
        <v>90</v>
      </c>
      <c r="AL62" s="244"/>
      <c r="AM62" s="138" t="s">
        <v>87</v>
      </c>
      <c r="AN62" s="140" t="s">
        <v>87</v>
      </c>
      <c r="AO62" s="80" t="s">
        <v>87</v>
      </c>
      <c r="AP62" s="82" t="s">
        <v>87</v>
      </c>
      <c r="AQ62" s="82" t="s">
        <v>87</v>
      </c>
      <c r="AR62" s="244" t="s">
        <v>90</v>
      </c>
      <c r="AS62" s="244"/>
      <c r="AT62" s="105">
        <f>SUM(AT19:AT61)</f>
        <v>7236.500000000002</v>
      </c>
      <c r="AU62" s="116" t="s">
        <v>87</v>
      </c>
      <c r="AV62" s="116" t="s">
        <v>87</v>
      </c>
      <c r="AW62" s="116" t="s">
        <v>87</v>
      </c>
      <c r="AX62" s="116" t="s">
        <v>87</v>
      </c>
      <c r="AY62" s="244" t="s">
        <v>90</v>
      </c>
      <c r="AZ62" s="244"/>
      <c r="BA62" s="105">
        <f>SUM(BA19:BA61)</f>
        <v>1355.6</v>
      </c>
      <c r="BB62" s="122" t="s">
        <v>87</v>
      </c>
      <c r="BC62" s="122" t="s">
        <v>87</v>
      </c>
      <c r="BD62" s="122" t="s">
        <v>87</v>
      </c>
      <c r="BE62" s="122" t="s">
        <v>87</v>
      </c>
      <c r="BF62" s="122" t="s">
        <v>87</v>
      </c>
      <c r="BG62" s="242" t="s">
        <v>90</v>
      </c>
      <c r="BH62" s="243"/>
      <c r="BI62" s="211">
        <f>SUM(BI19:BI61)</f>
        <v>49790.7</v>
      </c>
      <c r="BJ62" s="214">
        <f>SUM(BJ19:BJ61)</f>
        <v>5430</v>
      </c>
      <c r="BK62" s="214">
        <f>SUM(BK19:BK61)</f>
        <v>7437</v>
      </c>
      <c r="BL62" s="211">
        <f>(BI62*1000)/BK62</f>
        <v>6694.997983057685</v>
      </c>
      <c r="BM62" s="240" t="s">
        <v>91</v>
      </c>
      <c r="BN62" s="241"/>
      <c r="BO62" s="128">
        <f>SUM(BO19:BO61)</f>
        <v>223985.59999999998</v>
      </c>
      <c r="BP62" s="48">
        <f>SUM(BP19:BP61)</f>
        <v>244651.9</v>
      </c>
      <c r="BQ62" s="128">
        <f t="shared" si="19"/>
        <v>91.55277355295422</v>
      </c>
      <c r="BR62" s="211">
        <v>5.840525621282029</v>
      </c>
      <c r="BS62" s="179">
        <v>2002.32</v>
      </c>
      <c r="BT62" s="70">
        <v>2021.22</v>
      </c>
      <c r="BU62" s="48">
        <f t="shared" si="20"/>
        <v>99.06492118621426</v>
      </c>
      <c r="BV62" s="242" t="s">
        <v>90</v>
      </c>
      <c r="BW62" s="243"/>
      <c r="BX62" s="145">
        <f>SUM(BX19:BX61)</f>
        <v>111732</v>
      </c>
      <c r="BY62" s="67">
        <f>SUM(BY19:BY61)</f>
        <v>110722</v>
      </c>
      <c r="BZ62" s="48">
        <f t="shared" si="11"/>
        <v>100.91219450515705</v>
      </c>
      <c r="CA62" s="171">
        <f>SUM(CA19:CA61)</f>
        <v>212387.63149000006</v>
      </c>
      <c r="CB62" s="173">
        <f>SUM(CB19:CB61)</f>
        <v>16415</v>
      </c>
      <c r="CC62" s="171">
        <f>SUM(CC19:CC61)</f>
        <v>52236.90000000001</v>
      </c>
      <c r="CD62" s="240" t="s">
        <v>90</v>
      </c>
      <c r="CE62" s="241"/>
      <c r="CF62" s="214">
        <f aca="true" t="shared" si="36" ref="CF62:CK62">SUM(CF19:CF61)</f>
        <v>9084</v>
      </c>
      <c r="CG62" s="173">
        <f t="shared" si="36"/>
        <v>29089</v>
      </c>
      <c r="CH62" s="173">
        <f>SUM(CH19:CH61)</f>
        <v>38382.1</v>
      </c>
      <c r="CI62" s="173">
        <f t="shared" si="36"/>
        <v>16772</v>
      </c>
      <c r="CJ62" s="173">
        <f t="shared" si="36"/>
        <v>9746</v>
      </c>
      <c r="CK62" s="173">
        <f t="shared" si="36"/>
        <v>10333</v>
      </c>
      <c r="CL62" s="240" t="s">
        <v>90</v>
      </c>
      <c r="CM62" s="241"/>
      <c r="CN62" s="214">
        <f>SUM(CN19:CN61)</f>
        <v>4865</v>
      </c>
      <c r="CO62" s="214">
        <f>SUM(CO19:CO61)</f>
        <v>8549</v>
      </c>
      <c r="CP62" s="211">
        <f>SUM(CN62/CO62)*100</f>
        <v>56.90724061293718</v>
      </c>
      <c r="CQ62" s="214">
        <f>SUM(CQ19:CQ61)</f>
        <v>1580</v>
      </c>
      <c r="CR62" s="214">
        <f>SUM(CR19:CR61)</f>
        <v>1735</v>
      </c>
      <c r="CS62" s="211">
        <f>SUM(CQ62/CR62)*100</f>
        <v>91.06628242074927</v>
      </c>
      <c r="CT62" s="242" t="s">
        <v>90</v>
      </c>
      <c r="CU62" s="243"/>
      <c r="CV62" s="144">
        <f>SUM(CV19:CV61)</f>
        <v>6938</v>
      </c>
      <c r="CW62" s="77">
        <f>SUM(CW19:CW61)</f>
        <v>6829</v>
      </c>
      <c r="CX62" s="48">
        <f t="shared" si="14"/>
        <v>101.59613413384096</v>
      </c>
      <c r="CY62" s="144">
        <f>SUM(CY19:CY61)</f>
        <v>1408</v>
      </c>
      <c r="CZ62" s="77">
        <f>SUM(CZ19:CZ61)</f>
        <v>1472</v>
      </c>
      <c r="DA62" s="48">
        <f t="shared" si="15"/>
        <v>95.65217391304348</v>
      </c>
      <c r="DB62" s="144">
        <f>SUM(DB19:DB61)</f>
        <v>773</v>
      </c>
      <c r="DC62" s="77">
        <f>SUM(DC19:DC61)</f>
        <v>788</v>
      </c>
      <c r="DD62" s="48">
        <f t="shared" si="16"/>
        <v>98.09644670050761</v>
      </c>
      <c r="DE62" s="242" t="s">
        <v>90</v>
      </c>
      <c r="DF62" s="243"/>
      <c r="DG62" s="145">
        <f>SUM(DG19:DG61)</f>
        <v>46</v>
      </c>
      <c r="DH62" s="145">
        <f>SUM(DH19:DH61)</f>
        <v>76</v>
      </c>
      <c r="DI62" s="145">
        <f>SUM(DI19:DI61)</f>
        <v>63</v>
      </c>
      <c r="DJ62" s="145">
        <f>SUM(DJ19:DJ61)</f>
        <v>1478</v>
      </c>
      <c r="DK62" s="144">
        <f>SUM(DK19:DK61)</f>
        <v>43101</v>
      </c>
      <c r="DL62" s="145">
        <f t="shared" si="31"/>
        <v>783.8840096828344</v>
      </c>
      <c r="DM62" s="240" t="s">
        <v>90</v>
      </c>
      <c r="DN62" s="241"/>
      <c r="DO62" s="144">
        <f>SUM(DO19:DO61)</f>
        <v>467</v>
      </c>
      <c r="DP62" s="144">
        <f>SUM(DP19:DP61)</f>
        <v>359</v>
      </c>
      <c r="DQ62" s="128">
        <f t="shared" si="32"/>
        <v>2.684370868540553</v>
      </c>
      <c r="DR62" s="128">
        <f t="shared" si="32"/>
        <v>2.0537757437070945</v>
      </c>
      <c r="DS62" s="142">
        <f t="shared" si="27"/>
        <v>108</v>
      </c>
    </row>
    <row r="63" spans="14:108" ht="4.5" customHeight="1">
      <c r="N63" s="34"/>
      <c r="O63" s="34"/>
      <c r="P63" s="213"/>
      <c r="Q63" s="213"/>
      <c r="R63" s="213"/>
      <c r="S63" s="34"/>
      <c r="T63" s="34"/>
      <c r="AK63" s="37"/>
      <c r="AL63" s="35"/>
      <c r="AM63" s="134"/>
      <c r="AN63" s="135"/>
      <c r="AO63" s="6"/>
      <c r="AP63" s="6"/>
      <c r="AZ63" s="40"/>
      <c r="BA63" s="119"/>
      <c r="BB63" s="119"/>
      <c r="BC63" s="119"/>
      <c r="BD63" s="119"/>
      <c r="BE63" s="119"/>
      <c r="BF63" s="120"/>
      <c r="CV63" s="213"/>
      <c r="CW63" s="34"/>
      <c r="CX63" s="34"/>
      <c r="CY63" s="213"/>
      <c r="CZ63" s="34"/>
      <c r="DA63" s="34"/>
      <c r="DB63" s="213"/>
      <c r="DC63" s="34"/>
      <c r="DD63" s="34"/>
    </row>
    <row r="64" spans="14:20" ht="25.5">
      <c r="N64" s="34"/>
      <c r="O64" s="34"/>
      <c r="P64" s="213"/>
      <c r="Q64" s="213"/>
      <c r="R64" s="213"/>
      <c r="S64" s="34"/>
      <c r="T64" s="34"/>
    </row>
  </sheetData>
  <sheetProtection/>
  <mergeCells count="141">
    <mergeCell ref="CN2:CP3"/>
    <mergeCell ref="AB62:AC62"/>
    <mergeCell ref="AB1:AB4"/>
    <mergeCell ref="DG2:DG4"/>
    <mergeCell ref="CQ2:CS3"/>
    <mergeCell ref="CB2:CC3"/>
    <mergeCell ref="CM1:CM4"/>
    <mergeCell ref="CL5:CM5"/>
    <mergeCell ref="AT1:AX2"/>
    <mergeCell ref="CL62:CM62"/>
    <mergeCell ref="DH2:DH4"/>
    <mergeCell ref="DG1:DL1"/>
    <mergeCell ref="AU3:AX3"/>
    <mergeCell ref="AY1:AY4"/>
    <mergeCell ref="AZ1:AZ4"/>
    <mergeCell ref="BA1:BF2"/>
    <mergeCell ref="BA3:BA4"/>
    <mergeCell ref="CY2:DA3"/>
    <mergeCell ref="CN1:CS1"/>
    <mergeCell ref="DI2:DI4"/>
    <mergeCell ref="AY62:AZ62"/>
    <mergeCell ref="CD62:CE62"/>
    <mergeCell ref="BG62:BH62"/>
    <mergeCell ref="DM18:DN18"/>
    <mergeCell ref="CT18:CU18"/>
    <mergeCell ref="DE18:DF18"/>
    <mergeCell ref="DM62:DN62"/>
    <mergeCell ref="DE62:DF62"/>
    <mergeCell ref="CL18:CM18"/>
    <mergeCell ref="BM62:BN62"/>
    <mergeCell ref="G62:H62"/>
    <mergeCell ref="BV18:BW18"/>
    <mergeCell ref="BV62:BW62"/>
    <mergeCell ref="BX3:BY3"/>
    <mergeCell ref="CT62:CU62"/>
    <mergeCell ref="AR62:AS62"/>
    <mergeCell ref="U62:V62"/>
    <mergeCell ref="L62:M62"/>
    <mergeCell ref="CD18:CE18"/>
    <mergeCell ref="BV1:BV4"/>
    <mergeCell ref="P3:Q3"/>
    <mergeCell ref="AK1:AK4"/>
    <mergeCell ref="AL1:AL4"/>
    <mergeCell ref="AM1:AQ2"/>
    <mergeCell ref="AM3:AN3"/>
    <mergeCell ref="AD1:AJ2"/>
    <mergeCell ref="R3:S3"/>
    <mergeCell ref="AE3:AE4"/>
    <mergeCell ref="CV1:DD1"/>
    <mergeCell ref="BW1:BW4"/>
    <mergeCell ref="CT1:CT4"/>
    <mergeCell ref="DE5:DF5"/>
    <mergeCell ref="CD1:CD4"/>
    <mergeCell ref="DS1:DS4"/>
    <mergeCell ref="DO1:DR1"/>
    <mergeCell ref="DQ2:DR3"/>
    <mergeCell ref="DO2:DP3"/>
    <mergeCell ref="DM1:DM4"/>
    <mergeCell ref="DN1:DN4"/>
    <mergeCell ref="DK2:DL3"/>
    <mergeCell ref="DJ2:DJ4"/>
    <mergeCell ref="DF1:DF4"/>
    <mergeCell ref="H1:H4"/>
    <mergeCell ref="DM5:DN5"/>
    <mergeCell ref="DE1:DE4"/>
    <mergeCell ref="AY5:AZ5"/>
    <mergeCell ref="CV2:CX3"/>
    <mergeCell ref="DB2:DD3"/>
    <mergeCell ref="CL1:CL4"/>
    <mergeCell ref="CD5:CE5"/>
    <mergeCell ref="BV5:BW5"/>
    <mergeCell ref="AH3:AH4"/>
    <mergeCell ref="A61:F61"/>
    <mergeCell ref="A60:F60"/>
    <mergeCell ref="A10:F44"/>
    <mergeCell ref="G1:G4"/>
    <mergeCell ref="I1:K3"/>
    <mergeCell ref="P1:T2"/>
    <mergeCell ref="N1:O2"/>
    <mergeCell ref="M1:M4"/>
    <mergeCell ref="L1:L4"/>
    <mergeCell ref="D1:F3"/>
    <mergeCell ref="AB18:AC18"/>
    <mergeCell ref="L18:M18"/>
    <mergeCell ref="U18:V18"/>
    <mergeCell ref="V1:V4"/>
    <mergeCell ref="Z1:AA3"/>
    <mergeCell ref="G5:H5"/>
    <mergeCell ref="CJ2:CK3"/>
    <mergeCell ref="CI2:CI4"/>
    <mergeCell ref="BX1:CC1"/>
    <mergeCell ref="BX2:CA2"/>
    <mergeCell ref="CF2:CH3"/>
    <mergeCell ref="BZ3:BZ4"/>
    <mergeCell ref="CF1:CK1"/>
    <mergeCell ref="L5:M5"/>
    <mergeCell ref="G18:H18"/>
    <mergeCell ref="U5:V5"/>
    <mergeCell ref="AR18:AS18"/>
    <mergeCell ref="AR5:AS5"/>
    <mergeCell ref="AB5:AC5"/>
    <mergeCell ref="CU1:CU4"/>
    <mergeCell ref="CT5:CU5"/>
    <mergeCell ref="CA3:CA4"/>
    <mergeCell ref="BJ2:BJ4"/>
    <mergeCell ref="BK2:BK4"/>
    <mergeCell ref="BL2:BL4"/>
    <mergeCell ref="BO2:BQ3"/>
    <mergeCell ref="BR2:BR4"/>
    <mergeCell ref="BM1:BM4"/>
    <mergeCell ref="CE1:CE4"/>
    <mergeCell ref="BG18:BH18"/>
    <mergeCell ref="BM18:BN18"/>
    <mergeCell ref="BS2:BU3"/>
    <mergeCell ref="BG1:BG4"/>
    <mergeCell ref="BH1:BH4"/>
    <mergeCell ref="AK62:AL62"/>
    <mergeCell ref="AK5:AL5"/>
    <mergeCell ref="AK18:AL18"/>
    <mergeCell ref="AY18:AZ18"/>
    <mergeCell ref="BB3:BF3"/>
    <mergeCell ref="AS1:AS4"/>
    <mergeCell ref="T3:T4"/>
    <mergeCell ref="U1:U4"/>
    <mergeCell ref="AI3:AI4"/>
    <mergeCell ref="BG5:BH5"/>
    <mergeCell ref="AD3:AD4"/>
    <mergeCell ref="AF3:AF4"/>
    <mergeCell ref="AG3:AG4"/>
    <mergeCell ref="AR1:AR4"/>
    <mergeCell ref="AC1:AC4"/>
    <mergeCell ref="BM5:BN5"/>
    <mergeCell ref="BO1:BU1"/>
    <mergeCell ref="BI2:BI4"/>
    <mergeCell ref="BI1:BL1"/>
    <mergeCell ref="W1:Y3"/>
    <mergeCell ref="BN1:BN4"/>
    <mergeCell ref="AQ3:AQ4"/>
    <mergeCell ref="AJ3:AJ4"/>
    <mergeCell ref="AO3:AP3"/>
    <mergeCell ref="AT3:AT4"/>
  </mergeCells>
  <printOptions horizontalCentered="1"/>
  <pageMargins left="0.25" right="0.25" top="0.75" bottom="0.75" header="0.3" footer="0.3"/>
  <pageSetup fitToWidth="0" fitToHeight="1" horizontalDpi="600" verticalDpi="600" orientation="portrait" pageOrder="overThenDown" paperSize="9" scale="87" r:id="rId2"/>
  <colBreaks count="16" manualBreakCount="16">
    <brk id="6" max="65535" man="1"/>
    <brk id="11" max="65535" man="1"/>
    <brk id="20" max="65535" man="1"/>
    <brk id="27" max="65535" man="1"/>
    <brk id="36" max="65535" man="1"/>
    <brk id="43" max="65535" man="1"/>
    <brk id="50" max="65535" man="1"/>
    <brk id="58" max="65535" man="1"/>
    <brk id="64" max="65535" man="1"/>
    <brk id="73" max="65535" man="1"/>
    <brk id="81" max="65535" man="1"/>
    <brk id="89" max="65535" man="1"/>
    <brk id="97" max="65535" man="1"/>
    <brk id="108" max="65535" man="1"/>
    <brk id="116" max="65535" man="1"/>
    <brk id="1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Андросова</cp:lastModifiedBy>
  <cp:lastPrinted>2018-05-14T14:15:08Z</cp:lastPrinted>
  <dcterms:created xsi:type="dcterms:W3CDTF">2002-10-14T09:27:21Z</dcterms:created>
  <dcterms:modified xsi:type="dcterms:W3CDTF">2018-05-15T07:33:15Z</dcterms:modified>
  <cp:category/>
  <cp:version/>
  <cp:contentType/>
  <cp:contentStatus/>
</cp:coreProperties>
</file>